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/>
  <xr:revisionPtr revIDLastSave="0" documentId="8_{4DA7286A-CCF0-4D5D-9580-CEB6AAD85615}" xr6:coauthVersionLast="47" xr6:coauthVersionMax="47" xr10:uidLastSave="{00000000-0000-0000-0000-000000000000}"/>
  <bookViews>
    <workbookView xWindow="-108" yWindow="-108" windowWidth="23256" windowHeight="12576"/>
  </bookViews>
  <sheets>
    <sheet name="sažetak" sheetId="15" r:id="rId1"/>
    <sheet name="OPĆI DIO-prihodi" sheetId="12" r:id="rId2"/>
    <sheet name="OPĆI DIO-RASHODI" sheetId="16" r:id="rId3"/>
    <sheet name="POSEBNI DIO" sheetId="10" r:id="rId4"/>
  </sheets>
  <definedNames>
    <definedName name="_GoBack" localSheetId="1">'OPĆI DIO-prihodi'!$B$35</definedName>
    <definedName name="_GoBack" localSheetId="2">'OPĆI DIO-RASHODI'!#REF!</definedName>
    <definedName name="_xlnm.Print_Area" localSheetId="2">'OPĆI DIO-RASHODI'!$A$1:$H$96</definedName>
    <definedName name="_xlnm.Print_Area" localSheetId="3">'POSEBNI DIO'!$A$1:$J$292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5" l="1"/>
  <c r="H258" i="10"/>
  <c r="H257" i="10" s="1"/>
  <c r="H259" i="10"/>
  <c r="G259" i="10" s="1"/>
  <c r="H260" i="10"/>
  <c r="G260" i="10"/>
  <c r="G261" i="10"/>
  <c r="H49" i="12"/>
  <c r="H4" i="12"/>
  <c r="G4" i="12"/>
  <c r="G49" i="12" s="1"/>
  <c r="H59" i="12"/>
  <c r="G59" i="12"/>
  <c r="D22" i="15"/>
  <c r="D33" i="15"/>
  <c r="G10" i="15"/>
  <c r="F10" i="15"/>
  <c r="E10" i="15"/>
  <c r="D10" i="15"/>
  <c r="D6" i="15"/>
  <c r="D7" i="15"/>
  <c r="D8" i="15"/>
  <c r="D9" i="15"/>
  <c r="D5" i="15"/>
  <c r="H96" i="16"/>
  <c r="G96" i="16"/>
  <c r="F96" i="16"/>
  <c r="E96" i="16" s="1"/>
  <c r="E92" i="16"/>
  <c r="E93" i="16"/>
  <c r="E94" i="16"/>
  <c r="E95" i="16"/>
  <c r="F59" i="12"/>
  <c r="E55" i="12"/>
  <c r="E56" i="12"/>
  <c r="E57" i="12"/>
  <c r="E58" i="12"/>
  <c r="E54" i="12"/>
  <c r="F32" i="12"/>
  <c r="F31" i="12" s="1"/>
  <c r="F8" i="12"/>
  <c r="E8" i="12" s="1"/>
  <c r="E7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H86" i="16"/>
  <c r="G63" i="16"/>
  <c r="G86" i="16" s="1"/>
  <c r="G4" i="16"/>
  <c r="F63" i="16"/>
  <c r="F48" i="16"/>
  <c r="F40" i="16"/>
  <c r="F28" i="16"/>
  <c r="E28" i="16" s="1"/>
  <c r="F21" i="16"/>
  <c r="E21" i="16" s="1"/>
  <c r="F16" i="16"/>
  <c r="F12" i="16"/>
  <c r="F10" i="16"/>
  <c r="E10" i="16" s="1"/>
  <c r="F6" i="16"/>
  <c r="E91" i="16"/>
  <c r="D63" i="16"/>
  <c r="D5" i="16"/>
  <c r="D15" i="16"/>
  <c r="D4" i="16" s="1"/>
  <c r="E7" i="16"/>
  <c r="E8" i="16"/>
  <c r="E9" i="16"/>
  <c r="E11" i="16"/>
  <c r="E12" i="16"/>
  <c r="E13" i="16"/>
  <c r="E14" i="16"/>
  <c r="E16" i="16"/>
  <c r="E17" i="16"/>
  <c r="E18" i="16"/>
  <c r="E19" i="16"/>
  <c r="E20" i="16"/>
  <c r="E22" i="16"/>
  <c r="E23" i="16"/>
  <c r="E24" i="16"/>
  <c r="E25" i="16"/>
  <c r="E26" i="16"/>
  <c r="E27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5" i="16"/>
  <c r="J4" i="10"/>
  <c r="I160" i="10"/>
  <c r="I92" i="10"/>
  <c r="I83" i="10"/>
  <c r="I47" i="10"/>
  <c r="I36" i="10"/>
  <c r="I5" i="10" s="1"/>
  <c r="I4" i="10" s="1"/>
  <c r="I6" i="10"/>
  <c r="G10" i="10"/>
  <c r="G11" i="10"/>
  <c r="G12" i="10"/>
  <c r="G14" i="10"/>
  <c r="G15" i="10"/>
  <c r="G16" i="10"/>
  <c r="G17" i="10"/>
  <c r="G19" i="10"/>
  <c r="G20" i="10"/>
  <c r="G21" i="10"/>
  <c r="G22" i="10"/>
  <c r="G23" i="10"/>
  <c r="G24" i="10"/>
  <c r="G25" i="10"/>
  <c r="G26" i="10"/>
  <c r="G27" i="10"/>
  <c r="G29" i="10"/>
  <c r="G30" i="10"/>
  <c r="G31" i="10"/>
  <c r="G32" i="10"/>
  <c r="G35" i="10"/>
  <c r="G40" i="10"/>
  <c r="G42" i="10"/>
  <c r="G43" i="10"/>
  <c r="G46" i="10"/>
  <c r="G51" i="10"/>
  <c r="G52" i="10"/>
  <c r="G53" i="10"/>
  <c r="G54" i="10"/>
  <c r="G56" i="10"/>
  <c r="G58" i="10"/>
  <c r="G59" i="10"/>
  <c r="G62" i="10"/>
  <c r="G64" i="10"/>
  <c r="G65" i="10"/>
  <c r="G67" i="10"/>
  <c r="G68" i="10"/>
  <c r="G71" i="10"/>
  <c r="G77" i="10"/>
  <c r="G79" i="10"/>
  <c r="G80" i="10"/>
  <c r="G81" i="10"/>
  <c r="G82" i="10"/>
  <c r="G87" i="10"/>
  <c r="G88" i="10"/>
  <c r="G91" i="10"/>
  <c r="G96" i="10"/>
  <c r="G97" i="10"/>
  <c r="G98" i="10"/>
  <c r="G100" i="10"/>
  <c r="G101" i="10"/>
  <c r="G102" i="10"/>
  <c r="G103" i="10"/>
  <c r="G104" i="10"/>
  <c r="G105" i="10"/>
  <c r="G106" i="10"/>
  <c r="G107" i="10"/>
  <c r="G109" i="10"/>
  <c r="G110" i="10"/>
  <c r="G111" i="10"/>
  <c r="G112" i="10"/>
  <c r="G113" i="10"/>
  <c r="G114" i="10"/>
  <c r="G115" i="10"/>
  <c r="G116" i="10"/>
  <c r="G118" i="10"/>
  <c r="G119" i="10"/>
  <c r="G122" i="10"/>
  <c r="G123" i="10"/>
  <c r="G127" i="10"/>
  <c r="G132" i="10"/>
  <c r="G133" i="10"/>
  <c r="G135" i="10"/>
  <c r="G136" i="10"/>
  <c r="G138" i="10"/>
  <c r="G139" i="10"/>
  <c r="G142" i="10"/>
  <c r="G143" i="10"/>
  <c r="G145" i="10"/>
  <c r="G146" i="10"/>
  <c r="G147" i="10"/>
  <c r="G148" i="10"/>
  <c r="G149" i="10"/>
  <c r="G150" i="10"/>
  <c r="G155" i="10"/>
  <c r="G156" i="10"/>
  <c r="G158" i="10"/>
  <c r="G159" i="10"/>
  <c r="G163" i="10"/>
  <c r="G164" i="10"/>
  <c r="G167" i="10"/>
  <c r="G171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9" i="10"/>
  <c r="G210" i="10"/>
  <c r="G212" i="10"/>
  <c r="G213" i="10"/>
  <c r="G215" i="10"/>
  <c r="G216" i="10"/>
  <c r="G217" i="10"/>
  <c r="G218" i="10"/>
  <c r="G219" i="10"/>
  <c r="G223" i="10"/>
  <c r="G224" i="10"/>
  <c r="G225" i="10"/>
  <c r="G226" i="10"/>
  <c r="G227" i="10"/>
  <c r="G228" i="10"/>
  <c r="G229" i="10"/>
  <c r="G230" i="10"/>
  <c r="G231" i="10"/>
  <c r="G237" i="10"/>
  <c r="G238" i="10"/>
  <c r="G239" i="10"/>
  <c r="G241" i="10"/>
  <c r="G242" i="10"/>
  <c r="G243" i="10"/>
  <c r="G244" i="10"/>
  <c r="G247" i="10"/>
  <c r="G248" i="10"/>
  <c r="G249" i="10"/>
  <c r="G255" i="10"/>
  <c r="G256" i="10"/>
  <c r="G263" i="10"/>
  <c r="G264" i="10"/>
  <c r="G265" i="10"/>
  <c r="G266" i="10"/>
  <c r="G267" i="10"/>
  <c r="G268" i="10"/>
  <c r="G269" i="10"/>
  <c r="G270" i="10"/>
  <c r="G271" i="10"/>
  <c r="G273" i="10"/>
  <c r="G274" i="10"/>
  <c r="G275" i="10"/>
  <c r="G281" i="10"/>
  <c r="G282" i="10"/>
  <c r="G284" i="10"/>
  <c r="G285" i="10"/>
  <c r="G287" i="10"/>
  <c r="G288" i="10"/>
  <c r="G291" i="10"/>
  <c r="G292" i="10"/>
  <c r="G298" i="10"/>
  <c r="G299" i="10"/>
  <c r="G301" i="10"/>
  <c r="G302" i="10"/>
  <c r="G304" i="10"/>
  <c r="G305" i="10"/>
  <c r="G308" i="10"/>
  <c r="G309" i="10"/>
  <c r="H307" i="10"/>
  <c r="G307" i="10" s="1"/>
  <c r="H303" i="10"/>
  <c r="G303" i="10" s="1"/>
  <c r="H300" i="10"/>
  <c r="G300" i="10" s="1"/>
  <c r="H297" i="10"/>
  <c r="H290" i="10"/>
  <c r="H286" i="10"/>
  <c r="G286" i="10" s="1"/>
  <c r="H283" i="10"/>
  <c r="G283" i="10" s="1"/>
  <c r="H280" i="10"/>
  <c r="H279" i="10" s="1"/>
  <c r="G279" i="10" s="1"/>
  <c r="H262" i="10"/>
  <c r="G262" i="10"/>
  <c r="H272" i="10"/>
  <c r="G272" i="10"/>
  <c r="G254" i="10"/>
  <c r="H246" i="10"/>
  <c r="G246" i="10" s="1"/>
  <c r="H235" i="10"/>
  <c r="G235" i="10" s="1"/>
  <c r="H240" i="10"/>
  <c r="G240" i="10"/>
  <c r="H236" i="10"/>
  <c r="G236" i="10" s="1"/>
  <c r="H222" i="10"/>
  <c r="G222" i="10" s="1"/>
  <c r="H214" i="10"/>
  <c r="H211" i="10"/>
  <c r="G211" i="10" s="1"/>
  <c r="H208" i="10"/>
  <c r="G208" i="10" s="1"/>
  <c r="H175" i="10"/>
  <c r="H162" i="10"/>
  <c r="G162" i="10"/>
  <c r="H170" i="10"/>
  <c r="H166" i="10"/>
  <c r="G166" i="10" s="1"/>
  <c r="H154" i="10"/>
  <c r="H153" i="10" s="1"/>
  <c r="H157" i="10"/>
  <c r="G157" i="10" s="1"/>
  <c r="H144" i="10"/>
  <c r="G144" i="10" s="1"/>
  <c r="H141" i="10"/>
  <c r="H140" i="10" s="1"/>
  <c r="G140" i="10" s="1"/>
  <c r="H137" i="10"/>
  <c r="G137" i="10"/>
  <c r="H134" i="10"/>
  <c r="H131" i="10"/>
  <c r="G131" i="10" s="1"/>
  <c r="H126" i="10"/>
  <c r="H125" i="10" s="1"/>
  <c r="H124" i="10" s="1"/>
  <c r="G124" i="10" s="1"/>
  <c r="H121" i="10"/>
  <c r="G121" i="10"/>
  <c r="H117" i="10"/>
  <c r="G117" i="10"/>
  <c r="H108" i="10"/>
  <c r="H99" i="10"/>
  <c r="G99" i="10" s="1"/>
  <c r="H95" i="10"/>
  <c r="G95" i="10"/>
  <c r="H86" i="10"/>
  <c r="G86" i="10"/>
  <c r="H90" i="10"/>
  <c r="H78" i="10"/>
  <c r="G78" i="10" s="1"/>
  <c r="H76" i="10"/>
  <c r="H75" i="10" s="1"/>
  <c r="G75" i="10" s="1"/>
  <c r="H70" i="10"/>
  <c r="G70" i="10"/>
  <c r="H66" i="10"/>
  <c r="G66" i="10"/>
  <c r="H63" i="10"/>
  <c r="H61" i="10"/>
  <c r="H60" i="10" s="1"/>
  <c r="G60" i="10" s="1"/>
  <c r="H57" i="10"/>
  <c r="G57" i="10" s="1"/>
  <c r="H55" i="10"/>
  <c r="G55" i="10" s="1"/>
  <c r="H50" i="10"/>
  <c r="G50" i="10" s="1"/>
  <c r="H45" i="10"/>
  <c r="G45" i="10" s="1"/>
  <c r="H41" i="10"/>
  <c r="G41" i="10" s="1"/>
  <c r="H39" i="10"/>
  <c r="G39" i="10" s="1"/>
  <c r="H34" i="10"/>
  <c r="H33" i="10" s="1"/>
  <c r="H28" i="10"/>
  <c r="G28" i="10"/>
  <c r="H18" i="10"/>
  <c r="G18" i="10"/>
  <c r="H13" i="10"/>
  <c r="G13" i="10"/>
  <c r="H9" i="10"/>
  <c r="G9" i="10"/>
  <c r="E94" i="10"/>
  <c r="E93" i="10"/>
  <c r="E92" i="10" s="1"/>
  <c r="E83" i="10" s="1"/>
  <c r="E4" i="10" s="1"/>
  <c r="E5" i="10"/>
  <c r="C59" i="12"/>
  <c r="C5" i="12"/>
  <c r="C4" i="12" s="1"/>
  <c r="C49" i="12" s="1"/>
  <c r="C96" i="16"/>
  <c r="C4" i="16"/>
  <c r="C86" i="16"/>
  <c r="C10" i="15"/>
  <c r="C35" i="15"/>
  <c r="C37" i="15" s="1"/>
  <c r="D37" i="15" s="1"/>
  <c r="D96" i="16"/>
  <c r="D5" i="12"/>
  <c r="D4" i="12" s="1"/>
  <c r="D49" i="12" s="1"/>
  <c r="F276" i="10"/>
  <c r="F160" i="10"/>
  <c r="F129" i="10"/>
  <c r="F93" i="10"/>
  <c r="F92" i="10" s="1"/>
  <c r="F83" i="10" s="1"/>
  <c r="F99" i="10"/>
  <c r="F73" i="10"/>
  <c r="F72" i="10" s="1"/>
  <c r="F48" i="10"/>
  <c r="F47" i="10" s="1"/>
  <c r="F36" i="10"/>
  <c r="F7" i="10"/>
  <c r="F6" i="10"/>
  <c r="D84" i="16"/>
  <c r="E84" i="16" s="1"/>
  <c r="D6" i="12"/>
  <c r="E6" i="12" s="1"/>
  <c r="D59" i="12"/>
  <c r="B31" i="15"/>
  <c r="C31" i="15"/>
  <c r="D31" i="15" s="1"/>
  <c r="B10" i="15"/>
  <c r="B11" i="15" s="1"/>
  <c r="B23" i="15" s="1"/>
  <c r="B19" i="15"/>
  <c r="C19" i="15"/>
  <c r="B32" i="15"/>
  <c r="C32" i="15"/>
  <c r="D32" i="15"/>
  <c r="B33" i="15"/>
  <c r="B34" i="15"/>
  <c r="C33" i="15"/>
  <c r="B36" i="15"/>
  <c r="C36" i="15"/>
  <c r="D36" i="15"/>
  <c r="H174" i="10"/>
  <c r="H173" i="10" s="1"/>
  <c r="H172" i="10" s="1"/>
  <c r="H44" i="10"/>
  <c r="G44" i="10" s="1"/>
  <c r="H69" i="10"/>
  <c r="G69" i="10" s="1"/>
  <c r="H94" i="10"/>
  <c r="H93" i="10" s="1"/>
  <c r="G93" i="10" s="1"/>
  <c r="C11" i="15"/>
  <c r="C23" i="15"/>
  <c r="D23" i="15" s="1"/>
  <c r="H8" i="10"/>
  <c r="H120" i="10"/>
  <c r="G153" i="10"/>
  <c r="H89" i="10"/>
  <c r="G89" i="10"/>
  <c r="G90" i="10"/>
  <c r="H234" i="10"/>
  <c r="G234" i="10" s="1"/>
  <c r="G120" i="10"/>
  <c r="H130" i="10"/>
  <c r="G130" i="10" s="1"/>
  <c r="G134" i="10"/>
  <c r="G141" i="10"/>
  <c r="H296" i="10"/>
  <c r="G94" i="10"/>
  <c r="G126" i="10"/>
  <c r="G214" i="10"/>
  <c r="G290" i="10"/>
  <c r="H289" i="10"/>
  <c r="G297" i="10"/>
  <c r="G34" i="10"/>
  <c r="G170" i="10"/>
  <c r="H169" i="10"/>
  <c r="G169" i="10" s="1"/>
  <c r="H221" i="10"/>
  <c r="H220" i="10" s="1"/>
  <c r="G220" i="10" s="1"/>
  <c r="G280" i="10"/>
  <c r="G108" i="10"/>
  <c r="H38" i="10"/>
  <c r="G175" i="10"/>
  <c r="G63" i="10"/>
  <c r="H49" i="10"/>
  <c r="G49" i="10" s="1"/>
  <c r="H245" i="10"/>
  <c r="E31" i="12"/>
  <c r="E59" i="12"/>
  <c r="D83" i="16"/>
  <c r="E83" i="16" s="1"/>
  <c r="E6" i="16"/>
  <c r="F15" i="16"/>
  <c r="E15" i="16" s="1"/>
  <c r="E63" i="16"/>
  <c r="G289" i="10"/>
  <c r="G296" i="10"/>
  <c r="H129" i="10"/>
  <c r="H128" i="10" s="1"/>
  <c r="G128" i="10" s="1"/>
  <c r="G245" i="10"/>
  <c r="H278" i="10"/>
  <c r="G278" i="10" s="1"/>
  <c r="H168" i="10"/>
  <c r="G168" i="10" s="1"/>
  <c r="G253" i="10"/>
  <c r="G33" i="10"/>
  <c r="H85" i="10"/>
  <c r="H84" i="10"/>
  <c r="G252" i="10"/>
  <c r="G129" i="10"/>
  <c r="H277" i="10"/>
  <c r="G277" i="10" s="1"/>
  <c r="G85" i="10"/>
  <c r="G251" i="10"/>
  <c r="D11" i="15"/>
  <c r="G84" i="10"/>
  <c r="G172" i="10"/>
  <c r="H152" i="10"/>
  <c r="H151" i="10" s="1"/>
  <c r="H48" i="10"/>
  <c r="H47" i="10" s="1"/>
  <c r="G47" i="10" s="1"/>
  <c r="G152" i="10"/>
  <c r="G151" i="10"/>
  <c r="G173" i="10" l="1"/>
  <c r="H276" i="10"/>
  <c r="G276" i="10" s="1"/>
  <c r="G221" i="10"/>
  <c r="G38" i="10"/>
  <c r="H37" i="10"/>
  <c r="H74" i="10"/>
  <c r="G8" i="10"/>
  <c r="H7" i="10"/>
  <c r="F5" i="10"/>
  <c r="F4" i="10" s="1"/>
  <c r="D86" i="16"/>
  <c r="G257" i="10"/>
  <c r="H250" i="10"/>
  <c r="G250" i="10" s="1"/>
  <c r="G48" i="10"/>
  <c r="H92" i="10"/>
  <c r="G92" i="10" s="1"/>
  <c r="G125" i="10"/>
  <c r="G174" i="10"/>
  <c r="F5" i="16"/>
  <c r="D35" i="15"/>
  <c r="H233" i="10"/>
  <c r="F5" i="12"/>
  <c r="H207" i="10"/>
  <c r="H306" i="10"/>
  <c r="C34" i="15"/>
  <c r="D34" i="15" s="1"/>
  <c r="B35" i="15"/>
  <c r="B37" i="15" s="1"/>
  <c r="G61" i="10"/>
  <c r="G154" i="10"/>
  <c r="E32" i="12"/>
  <c r="G258" i="10"/>
  <c r="G76" i="10"/>
  <c r="H165" i="10"/>
  <c r="G74" i="10" l="1"/>
  <c r="H73" i="10"/>
  <c r="H232" i="10"/>
  <c r="G232" i="10" s="1"/>
  <c r="G233" i="10"/>
  <c r="H161" i="10"/>
  <c r="G165" i="10"/>
  <c r="G306" i="10"/>
  <c r="H295" i="10"/>
  <c r="G207" i="10"/>
  <c r="H206" i="10"/>
  <c r="E5" i="16"/>
  <c r="F4" i="16"/>
  <c r="E5" i="12"/>
  <c r="F4" i="12"/>
  <c r="H6" i="10"/>
  <c r="G7" i="10"/>
  <c r="H36" i="10"/>
  <c r="G36" i="10" s="1"/>
  <c r="G37" i="10"/>
  <c r="G6" i="10" l="1"/>
  <c r="H5" i="10"/>
  <c r="F86" i="16"/>
  <c r="E86" i="16" s="1"/>
  <c r="E4" i="16"/>
  <c r="G295" i="10"/>
  <c r="H294" i="10"/>
  <c r="F49" i="12"/>
  <c r="E49" i="12" s="1"/>
  <c r="E4" i="12"/>
  <c r="G206" i="10"/>
  <c r="H205" i="10"/>
  <c r="G205" i="10" s="1"/>
  <c r="H72" i="10"/>
  <c r="G72" i="10" s="1"/>
  <c r="G73" i="10"/>
  <c r="H160" i="10"/>
  <c r="G161" i="10"/>
  <c r="G294" i="10" l="1"/>
  <c r="H293" i="10"/>
  <c r="G293" i="10" s="1"/>
  <c r="G160" i="10"/>
  <c r="H83" i="10"/>
  <c r="G83" i="10" s="1"/>
  <c r="G5" i="10"/>
  <c r="H4" i="10" l="1"/>
  <c r="G4" i="10" s="1"/>
</calcChain>
</file>

<file path=xl/sharedStrings.xml><?xml version="1.0" encoding="utf-8"?>
<sst xmlns="http://schemas.openxmlformats.org/spreadsheetml/2006/main" count="673" uniqueCount="358">
  <si>
    <t>BROJČANA OZNAKA I NAZIV</t>
  </si>
  <si>
    <t>1</t>
  </si>
  <si>
    <t xml:space="preserve">Program: </t>
  </si>
  <si>
    <t xml:space="preserve">AKTIVNOST: </t>
  </si>
  <si>
    <t>3121</t>
  </si>
  <si>
    <t>321</t>
  </si>
  <si>
    <t>NAKNADE TROŠKOVA ZAPOSLENIMA</t>
  </si>
  <si>
    <t>3212</t>
  </si>
  <si>
    <t>3211</t>
  </si>
  <si>
    <t>SLUŽBENA PUTOVANJA</t>
  </si>
  <si>
    <t>329</t>
  </si>
  <si>
    <t>OST.NESPOM.RASHODI POSLOVANJA</t>
  </si>
  <si>
    <t>372</t>
  </si>
  <si>
    <t>OSTALE NAKNADE GRAĐANIMA I KUČANSTVIMA IZ PRORAČUNA</t>
  </si>
  <si>
    <t>323</t>
  </si>
  <si>
    <t>RASHODI ZA USLUGE</t>
  </si>
  <si>
    <t>3233</t>
  </si>
  <si>
    <t>3299</t>
  </si>
  <si>
    <t>3237</t>
  </si>
  <si>
    <t>INTELEKTUALNE I OSOBNE  USLUGE</t>
  </si>
  <si>
    <t>3239</t>
  </si>
  <si>
    <t>OSTALE USLUGE</t>
  </si>
  <si>
    <t>3232</t>
  </si>
  <si>
    <t>USLUGE TEKUĆEG I INVESTICIJSKOG ODRŽAVANJA</t>
  </si>
  <si>
    <t>4221</t>
  </si>
  <si>
    <t>UREDSKA OPREMA I NAMJEŠTAJ</t>
  </si>
  <si>
    <t>3238</t>
  </si>
  <si>
    <t>RAČUNALNE USLUGE</t>
  </si>
  <si>
    <t>OSTALI NESPOMENUTI RASHODI POSLOVANJA</t>
  </si>
  <si>
    <t>343</t>
  </si>
  <si>
    <t>OSTALI FINANCIJSKI RASHODI</t>
  </si>
  <si>
    <t>3431</t>
  </si>
  <si>
    <t>BANKARSKE USLUGE I USLUGE PLATNOG PROMETA</t>
  </si>
  <si>
    <t>3213</t>
  </si>
  <si>
    <t>STRUČNO USAVRŠAVANJE ZAPOSLENIKA</t>
  </si>
  <si>
    <t>322</t>
  </si>
  <si>
    <t>RASHODI ZA MATERIJAL I ENERG.</t>
  </si>
  <si>
    <t>3227</t>
  </si>
  <si>
    <t>SLUŽBENA, RADNA I ZAŠTITNA ODJEĆA I OBUĆA</t>
  </si>
  <si>
    <t>3234</t>
  </si>
  <si>
    <t>3236</t>
  </si>
  <si>
    <t>3223</t>
  </si>
  <si>
    <t>ENERGIJA</t>
  </si>
  <si>
    <t>USLUGE PROMIDŽBE I INFORMIRANJA</t>
  </si>
  <si>
    <t>3221</t>
  </si>
  <si>
    <t>UREDSKI MATERIJAL I OSTALI MATERIJALNI RASHODI</t>
  </si>
  <si>
    <t>3224</t>
  </si>
  <si>
    <t>MAT.I DIJELOVI ZA TEKUĆE I INVEST.ODRŽAVANJE</t>
  </si>
  <si>
    <t>3225</t>
  </si>
  <si>
    <t>SITNI INVENTAR I AUTO GUME</t>
  </si>
  <si>
    <t>3231</t>
  </si>
  <si>
    <t>USLUGE TELEFONA, POŠTE I PRIJEVOZA</t>
  </si>
  <si>
    <t>KOMUNALNE USLUGE</t>
  </si>
  <si>
    <t>PRISTOJBE I NAKNADE</t>
  </si>
  <si>
    <t>ČLANARINE</t>
  </si>
  <si>
    <t>3222</t>
  </si>
  <si>
    <t>MATERIJAL I SIROVINE</t>
  </si>
  <si>
    <t>ZDRAVSTVENE I VETERINARSKE USLUGE</t>
  </si>
  <si>
    <t>424</t>
  </si>
  <si>
    <t>KNJIGE,UMJ.DJELA I OST.IZLOŽB.VRIJEDN.</t>
  </si>
  <si>
    <t>4241</t>
  </si>
  <si>
    <t>KNJIGE</t>
  </si>
  <si>
    <t>3722</t>
  </si>
  <si>
    <t>PRIJEVOZ UČENIKA</t>
  </si>
  <si>
    <t>IZVOR FINANCIRANJA</t>
  </si>
  <si>
    <t xml:space="preserve">Račun prihoda/
primitka </t>
  </si>
  <si>
    <t>Naziv računa</t>
  </si>
  <si>
    <t>Prihodi iz nadležnog proračuna i od HZZO-a temeljem ugovornih obveza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</si>
  <si>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</si>
  <si>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</si>
  <si>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</si>
  <si>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Donacije od pravnih i fizičkih osoba izvan općeg proračuna</t>
  </si>
  <si>
    <t>Prihodi po posebnim propisima</t>
  </si>
  <si>
    <t>Sufinanciranje cijene usluge, participacije i slično</t>
  </si>
  <si>
    <t>Pomoći iz inozemstva i od subjekata unutar općeg proračuna</t>
  </si>
  <si>
    <t>Pomoći od izvanproračunskih korisnika</t>
  </si>
  <si>
    <t>Pomoći proračunskim korisnicima iz proračuna koji im nije nadležan</t>
  </si>
  <si>
    <t xml:space="preserve">UKUPNO PRIHODI </t>
  </si>
  <si>
    <t>Račun rashoda/
izdatka</t>
  </si>
  <si>
    <t>Rashodi za zaposlene</t>
  </si>
  <si>
    <t>Plaće</t>
  </si>
  <si>
    <t>Plaće za redovan rad</t>
  </si>
  <si>
    <t xml:space="preserve">Ostali rashodi za zaposlene 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</si>
  <si>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</si>
  <si>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</si>
  <si>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</si>
  <si>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</si>
  <si>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</si>
  <si>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</si>
  <si>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</si>
  <si>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</si>
  <si>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</si>
  <si>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</si>
  <si>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</si>
  <si>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</si>
  <si>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</si>
  <si>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</si>
  <si>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</si>
  <si>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</si>
  <si>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</si>
  <si>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</si>
  <si>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</si>
  <si>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</si>
  <si>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</si>
  <si>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</si>
  <si>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</si>
  <si>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</si>
  <si>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Naknade troškova osobama izvan radnog odnosa </t>
  </si>
  <si>
    <t>Ostali nespomenuti rashodi poslovanja</t>
  </si>
  <si>
    <t>Premija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</si>
  <si>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</si>
  <si>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</si>
  <si>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</si>
  <si>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</si>
  <si>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</si>
  <si>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</si>
  <si>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</si>
  <si>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</si>
  <si>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</si>
  <si>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</si>
  <si>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</si>
  <si>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</si>
  <si>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Sportska i glazbena oprema</t>
  </si>
  <si>
    <t>Uređaji,strojevi i oprema za ostale namjene</t>
  </si>
  <si>
    <t>Knjige</t>
  </si>
  <si>
    <t>UKUPNO RASHODI</t>
  </si>
  <si>
    <t>3293</t>
  </si>
  <si>
    <t>Plaće za prekovremeni rad</t>
  </si>
  <si>
    <t>Plaće za posebne uvjete rada</t>
  </si>
  <si>
    <t>Tekuće pomoći proračunskim korisnicima dr. proračuna</t>
  </si>
  <si>
    <t>Tekući prijenosi između između prorač.korisnika istog proračuna</t>
  </si>
  <si>
    <t>Ostale naknade građanima i kućanstvima iz proračuna</t>
  </si>
  <si>
    <t>Mjerni i kontrolni uređaji</t>
  </si>
  <si>
    <t>Rashodi za nabavu nefinancijske imovine</t>
  </si>
  <si>
    <t>Licence</t>
  </si>
  <si>
    <t>Knjige, umjetnička djela i ostalie izložb.vrijednosti</t>
  </si>
  <si>
    <t>Tisak</t>
  </si>
  <si>
    <t>Tekuće pomoći proračunskim korisnicima iz proračuna koji im nije nadležan</t>
  </si>
  <si>
    <t>Kapitalne pomoći proračunskim korisnicima iz proračuna koji im nije nadležan</t>
  </si>
  <si>
    <t xml:space="preserve">Pomoći temeljem prijenosa EU sredstava </t>
  </si>
  <si>
    <t>Tekuće pomoćći temeljem prijenosa EU sredstava</t>
  </si>
  <si>
    <t>Prihodi iz proračuna za financiranje redovne djelatnosti</t>
  </si>
  <si>
    <t>Prihodi od imovine</t>
  </si>
  <si>
    <t>Prihodi od financijske imovine - kamate a vista</t>
  </si>
  <si>
    <t>Prihodi od nefinancijske imovine - najam</t>
  </si>
  <si>
    <t>Prihodi od administrativnih pristojbi i po posebnim propisima</t>
  </si>
  <si>
    <t>Prihodi od prodaje robe i pruženih usluga</t>
  </si>
  <si>
    <t>Tekuće donacije  od pravnih i fizičkih osoba izvan općeg proračuna</t>
  </si>
  <si>
    <t xml:space="preserve">PRIHODI PO IZVORIMA FINANCIRANJA </t>
  </si>
  <si>
    <t>Donacije</t>
  </si>
  <si>
    <t xml:space="preserve">Prihodi za posebne namjene </t>
  </si>
  <si>
    <t>Pomoći</t>
  </si>
  <si>
    <t>Vlastiti prihodi</t>
  </si>
  <si>
    <t xml:space="preserve">Sveukupno </t>
  </si>
  <si>
    <t>Tekuće pomoći od izvanproračunskih korisnika</t>
  </si>
  <si>
    <t>Kamate na oročena sredstva</t>
  </si>
  <si>
    <t>Prihodi od zakupa i iznajmljivanja imovine</t>
  </si>
  <si>
    <t>Rashodi za nabavu neproizvedene dugotrajne imovine</t>
  </si>
  <si>
    <t xml:space="preserve">RASHODI PO IZVORIMA FINANCIRANJA </t>
  </si>
  <si>
    <t>MATERIJALNI RASHODI</t>
  </si>
  <si>
    <t>RASHODI POSLOVANJA</t>
  </si>
  <si>
    <t>FINANCIJSKI RASHODI</t>
  </si>
  <si>
    <t>NAKNADA GRAĐANIMA I KUĆANSTVIMA</t>
  </si>
  <si>
    <t>RASHODI ZA NABAVU PROIZVEDENE DUGOTRAJNE IMOVINE</t>
  </si>
  <si>
    <t>RASHODI ZA NABAVU NEFINANCIJSKE IMOVINE</t>
  </si>
  <si>
    <t>SAŽETAK</t>
  </si>
  <si>
    <t>A. RAČUN PRIHODA I RASHODA</t>
  </si>
  <si>
    <t>OPIS</t>
  </si>
  <si>
    <t>6 PRIHODI POSLOVANJA</t>
  </si>
  <si>
    <t>7 PRIHODI OD PRODAJE NEFINANCIJSKE IMOVINE</t>
  </si>
  <si>
    <t>UKUPNO PRIHODI</t>
  </si>
  <si>
    <t>3 RASHODI POSLOVANJA</t>
  </si>
  <si>
    <t>4 RASHODI ZA NABAVU NEFINANCIJSKE IMOVINE</t>
  </si>
  <si>
    <t>Razlika</t>
  </si>
  <si>
    <t>B. RAČUN FINANCIRANJA</t>
  </si>
  <si>
    <t>8 PRIMICI OD FINANCIJSKE IMOVINE I ZADUŽIVANJA</t>
  </si>
  <si>
    <t>5 IZDACI ZA FINANCIJSKU IMOVINU I OTPLATE ZAJMOVA</t>
  </si>
  <si>
    <t>NETO FINANCIRANJE</t>
  </si>
  <si>
    <t>REKAPITULACIJA</t>
  </si>
  <si>
    <t>UKUPNI PRIHODI</t>
  </si>
  <si>
    <t>VIŠAK PRETHODNIH GODINA</t>
  </si>
  <si>
    <t>PRIMICI OD FINANCIJSKE IMOVINE I ZADUŽIVANJA</t>
  </si>
  <si>
    <t>UKUPNO RASPOLOŽIVA SREDSTVA</t>
  </si>
  <si>
    <t>UKUPNI RASHODI</t>
  </si>
  <si>
    <t>IZDACI ZA FINANCIJSKU IMOVINU I OTPLATU ZAJMOVA</t>
  </si>
  <si>
    <t>UKUPNO RASPOREĐENA SREDSTVA</t>
  </si>
  <si>
    <t>C. RASPOLOŽIVA SREDSTVA IZ PRETHODNE GODINE</t>
  </si>
  <si>
    <t>VIŠAK / MANJAK IZ PRETHODNE GODINE KOJI ĆE SE POKRITI U TEKUĆOJ GODINI</t>
  </si>
  <si>
    <t>VIŠAK / MANJAK + RASPOLOŽIVA SREDSTVA IZ PRETHODNIH GODINA + NETO FINANCIRANJE</t>
  </si>
  <si>
    <t>D. INFORMACIJA O UKUPNOM VIŠKU/MANJKU DONESENOM IZ PRETHODNE GODINE</t>
  </si>
  <si>
    <t>UKUPAN DONOS VIŠKA / MANJKA IZ PRETHODNE GODINE</t>
  </si>
  <si>
    <t>Prihodi od prodaje nefinancijske imovine</t>
  </si>
  <si>
    <t>Prihodi od prodaje neproizvedene dugotrajne imovine</t>
  </si>
  <si>
    <t>Prihodi od prodaje materijalne imovine-prirodnih bogatstava</t>
  </si>
  <si>
    <t>Prihodi od prodaje proizvedene dugotrajne imovine</t>
  </si>
  <si>
    <t>Prihodi od prodaje građevinskih objekata</t>
  </si>
  <si>
    <t>Prihodi od prodaje postrojenja i opreme</t>
  </si>
  <si>
    <t>Prihodi od prodaje prijevoznih sredstava</t>
  </si>
  <si>
    <t>Primici od financijske imovine i zaduživanja</t>
  </si>
  <si>
    <t>Primljeni povrati glavnica danih zajmova i depozita</t>
  </si>
  <si>
    <t>Primici od povrata depozita i jamčevnih pologa</t>
  </si>
  <si>
    <t>Primici od prodaje dionica i udjela u glavnici</t>
  </si>
  <si>
    <t>Primici od prodaje dionica i udjela u glavnici trg.druš.u js</t>
  </si>
  <si>
    <t>Primici od zaduživanja</t>
  </si>
  <si>
    <t>Primlj.krediti i zajmovi  od kredit.i ost.financ.inst.izv.js</t>
  </si>
  <si>
    <t>Prihodi poslovanja</t>
  </si>
  <si>
    <t>Izdaci za financijsku imovinu i otplate zajmova</t>
  </si>
  <si>
    <t>Izdaci za otplate glavnica primljenih kredita i zajmova</t>
  </si>
  <si>
    <t>Otplate gl.primlj.kred.i zajm.od kred.i ost.fin.inst.izv.js</t>
  </si>
  <si>
    <t>Izvor financiranja</t>
  </si>
  <si>
    <t>Naziv izvora financiranja</t>
  </si>
  <si>
    <t>OSTVARENJE/ IZVRŠENJE 2020</t>
  </si>
  <si>
    <t xml:space="preserve">
Izvršenje 2021. </t>
  </si>
  <si>
    <t xml:space="preserve">Izvršenje 2021. </t>
  </si>
  <si>
    <t xml:space="preserve">Ostvarenje 2021. </t>
  </si>
  <si>
    <t xml:space="preserve">Prihodi od pruženih usluga </t>
  </si>
  <si>
    <t>Ostale naknade troškova zaposlenima</t>
  </si>
  <si>
    <t>Troškovi sudskih postupaka</t>
  </si>
  <si>
    <t>Zatezne kamate</t>
  </si>
  <si>
    <t>Ostala nematerijalna imovina</t>
  </si>
  <si>
    <t>Ulaganje u računalne programe</t>
  </si>
  <si>
    <t>Kapitalne donacije</t>
  </si>
  <si>
    <t>Tekući prijenosi između proračunskih korisnika istog proračuna</t>
  </si>
  <si>
    <t>Kapitalne pomoći iz državnog proračuna -EU</t>
  </si>
  <si>
    <t>Redovna djelatnost OŠ MINIMALNI STANDARDI</t>
  </si>
  <si>
    <t>Materijalni rashodi OŠ po kriterijima</t>
  </si>
  <si>
    <t>IZVRŠENJE 2021</t>
  </si>
  <si>
    <t>A210101</t>
  </si>
  <si>
    <t>A210102</t>
  </si>
  <si>
    <t>REPREZENTACIJA</t>
  </si>
  <si>
    <t>OSTALE NAKNADE</t>
  </si>
  <si>
    <t>ZAKUPNINE I NAJAMNINE</t>
  </si>
  <si>
    <t>A210104</t>
  </si>
  <si>
    <t>Plaće i drugi rashodi za zaposlene osnovnih škola</t>
  </si>
  <si>
    <t>RASHODI ZA ZAPOSLENE</t>
  </si>
  <si>
    <t>PLAĆE ZA REDOVAN RAD</t>
  </si>
  <si>
    <t>PLAĆE ZA REDOVAN RAD - PO PRESUDI</t>
  </si>
  <si>
    <t>OSTALI RASHODI ZA ZAPOSLENE</t>
  </si>
  <si>
    <t>DOPRINOSI NA PLAĆE</t>
  </si>
  <si>
    <t>DOPRINOSI ZA OBVEZNO ZDRAVSTVENO OSIGURANJE</t>
  </si>
  <si>
    <t>DOPRINOSI ZA OBVEZNO ZDRAVSTVENO OSIGURANJE U SLUČAJU NEZAPOSLENOSTI</t>
  </si>
  <si>
    <t>NAKNADE ZA PRIJEVOZ, RAD NA TERENU I ODVOJEN ŽIVOT</t>
  </si>
  <si>
    <t>TROŠKOVI SUDSKIH POSTUPAKA</t>
  </si>
  <si>
    <t>ZATEZNE KAMATE</t>
  </si>
  <si>
    <t>Programi red. Djelatnost OŠ - iznad standarda</t>
  </si>
  <si>
    <t>A210201</t>
  </si>
  <si>
    <t>Materijalni rashodi po stvarnom trošku - iznad standarda</t>
  </si>
  <si>
    <t>PREMIJE OSIGURANJA</t>
  </si>
  <si>
    <t>Obrazovanje iznad standarda</t>
  </si>
  <si>
    <t>ŠKOLSKA KUHINJA</t>
  </si>
  <si>
    <t>A230107</t>
  </si>
  <si>
    <t>Produženi boravak</t>
  </si>
  <si>
    <t>A230115</t>
  </si>
  <si>
    <t>Ostali programi i projekti</t>
  </si>
  <si>
    <t>A230116</t>
  </si>
  <si>
    <t>Školski list, časopisi i knjige</t>
  </si>
  <si>
    <t>A230184</t>
  </si>
  <si>
    <t>Zavičajna nastava</t>
  </si>
  <si>
    <t>A230189</t>
  </si>
  <si>
    <t>Mentorstvo</t>
  </si>
  <si>
    <t xml:space="preserve">PLAĆE ZA REDOVAN RAD </t>
  </si>
  <si>
    <t>Program obrazovanja iznad standarda</t>
  </si>
  <si>
    <t>A230203</t>
  </si>
  <si>
    <t>Medni dani</t>
  </si>
  <si>
    <t>Opremanje u osnovnim školama</t>
  </si>
  <si>
    <t>POSTROJENA I OPREMA</t>
  </si>
  <si>
    <t>K240501</t>
  </si>
  <si>
    <t>Školski namještaj i oprema</t>
  </si>
  <si>
    <t>MOZAIK 4</t>
  </si>
  <si>
    <t>T901801</t>
  </si>
  <si>
    <t>Provedba projekta MOZAIK 4</t>
  </si>
  <si>
    <t>K240502</t>
  </si>
  <si>
    <t>Opremanje knjižnice</t>
  </si>
  <si>
    <t>Rashodi za dodatna ulaganja na nefinancijskoj imovini</t>
  </si>
  <si>
    <t>Dodatna ulaganja na građevinskim objektima</t>
  </si>
  <si>
    <t>IZVORNI PLAN 2021</t>
  </si>
  <si>
    <t>OSTVARENJE/ IZVRŠENJE 2021</t>
  </si>
  <si>
    <t>IZVORNI PLAN 2022</t>
  </si>
  <si>
    <t xml:space="preserve">Izvorni plan 2022. </t>
  </si>
  <si>
    <t>Izvorni plan 2022</t>
  </si>
  <si>
    <t>Izvorni plan 2022.</t>
  </si>
  <si>
    <t>RASHODI ZA MATERIJAL I ENERGIJU</t>
  </si>
  <si>
    <t>A230202</t>
  </si>
  <si>
    <t>Građanski odgoj</t>
  </si>
  <si>
    <t>Prihodi od prodaje kratkotrajne nefinancijske imovine</t>
  </si>
  <si>
    <t>Tekuće donacije</t>
  </si>
  <si>
    <t>Tekuće donacije u naravi</t>
  </si>
  <si>
    <t xml:space="preserve">Ostali rashodi </t>
  </si>
  <si>
    <t>Naknade šteta pravnim i fizičkim osobama</t>
  </si>
  <si>
    <t>OŠ JURŠIĆI</t>
  </si>
  <si>
    <t>Materijalni rashodi po stvarnom trošku</t>
  </si>
  <si>
    <t>PLAĆE ZA PREKOVREMENI RAD</t>
  </si>
  <si>
    <t>PLAĆE ZA POSEBNE UVJETE RADA</t>
  </si>
  <si>
    <t>A230119</t>
  </si>
  <si>
    <t>Nagrade za učenike</t>
  </si>
  <si>
    <t>A230163</t>
  </si>
  <si>
    <t>Izleti i terenska nastava</t>
  </si>
  <si>
    <t>RASHODI ZA NABAVU NEFINANCIJKE IMOVINE</t>
  </si>
  <si>
    <t>RASSHODI ZA NABAVU PROIZVEDENE DUGOTRAJNE IMOVINE</t>
  </si>
  <si>
    <t>A230109</t>
  </si>
  <si>
    <t>Mala glagoljaška akademija</t>
  </si>
  <si>
    <t>Pravna pomoć</t>
  </si>
  <si>
    <t>Rashodi poslovanja</t>
  </si>
  <si>
    <t>A230130</t>
  </si>
  <si>
    <t>Izborni i dodatni programi</t>
  </si>
  <si>
    <t>RASHODI ZA METRIJAL I ENERGIJU</t>
  </si>
  <si>
    <t>A230135</t>
  </si>
  <si>
    <t>Školsko sportsko natjecanje</t>
  </si>
  <si>
    <t>Investicijsko održavanje osnovnih škola</t>
  </si>
  <si>
    <t>A240101</t>
  </si>
  <si>
    <t>MATERIJALONI RASHODI</t>
  </si>
  <si>
    <t>Opći prihodi i primici</t>
  </si>
  <si>
    <t>Prihodi za posebne namjene</t>
  </si>
  <si>
    <t>NAKNADA ŠTETE PRAVNIM I FIZIČKIM OSOBAMA</t>
  </si>
  <si>
    <t>OSTALE NAKNADE TROŠKOVA ZAPOSLENIMA</t>
  </si>
  <si>
    <t>NAKNADE GRAĐANIMA I KUĆANSTVIMA U NARAVI</t>
  </si>
  <si>
    <t>A230118</t>
  </si>
  <si>
    <t>Logoped/Edukator-rehabilitator</t>
  </si>
  <si>
    <t>A230140</t>
  </si>
  <si>
    <t>SUFINANCIRANJE REDOVNE DJELATNOSTI</t>
  </si>
  <si>
    <t>TEKUĆI PRIJENOSI IZMEĐU PRORAČUNSKIH KORISNIKA ISTOG PRORAČUNA</t>
  </si>
  <si>
    <t>A230199</t>
  </si>
  <si>
    <t>ŠKOLSKA SHEMA</t>
  </si>
  <si>
    <t>RASHODI Z AMATERIJAL I ENERGIJU</t>
  </si>
  <si>
    <t>Provedba projekta MOZAIK 5</t>
  </si>
  <si>
    <t>T921101</t>
  </si>
  <si>
    <t>MOZAIK 5</t>
  </si>
  <si>
    <t>2.REBALANS 2022.</t>
  </si>
  <si>
    <t>RAZLIKA</t>
  </si>
  <si>
    <t>PROJEKCIJA 2023</t>
  </si>
  <si>
    <t>PROJEKCIJA 2024</t>
  </si>
  <si>
    <t>2.REBALANS 2022</t>
  </si>
  <si>
    <t>2. Rebalans 2022</t>
  </si>
  <si>
    <t>Projekcija 2023</t>
  </si>
  <si>
    <t>Projekcija 2024</t>
  </si>
  <si>
    <t>2.Rebalans  2022</t>
  </si>
  <si>
    <t xml:space="preserve">Ostvarenje 2021 </t>
  </si>
  <si>
    <t>2.Rebalans 2022</t>
  </si>
  <si>
    <t>PROJEKCIJA       2024</t>
  </si>
  <si>
    <t>Projekcija      2023</t>
  </si>
  <si>
    <t>Projekcija       2024</t>
  </si>
  <si>
    <t>Projekcija     2023</t>
  </si>
  <si>
    <t xml:space="preserve">Projekcija       2024  </t>
  </si>
  <si>
    <t>A230103</t>
  </si>
  <si>
    <t>A230106</t>
  </si>
  <si>
    <t>POMOĆI DANE U INOZEMSTVO I UNUTAR OPĆE DRŽAVE</t>
  </si>
  <si>
    <t>PRIJENOSI IZMEĐU PRORAČUNSKIH KORISNIKA ISTOG PRORAČUNA</t>
  </si>
  <si>
    <t>A240102</t>
  </si>
  <si>
    <t>Investicijsko održavanje osnovnih škola - iznad standarda</t>
  </si>
  <si>
    <t xml:space="preserve">2. REBALANS FINANCIJSKOG PLANA ZA 2022. GODINU I PROJEKCIJA PLANA ZA 2023. I 2024.GODINU
PO PROGRAMSKOJ I  EKONOMSKOJ KLASIFIKACIJI I IZVORIMA FINANCIRANJA </t>
  </si>
  <si>
    <t>2.REBALANS FINANCIJSKOG PLANA ZA 2022.G. I PRIJEKCIJA PLANA ZA 2024. I 2025.GODINU</t>
  </si>
  <si>
    <t>2.REBALANS FINANCIJSKOG PLANA ZA 2022.G. I PROJEKCIJA PLAN AZA 2023. I 2024.GODINU</t>
  </si>
  <si>
    <t>OSTALI RASSHODI</t>
  </si>
  <si>
    <t>KAZNE, PENALI I NAKNADE ŠTETE</t>
  </si>
  <si>
    <t>Klasa: 400-01/22-01/05</t>
  </si>
  <si>
    <t>Ur.broj: 2168-8-06-22-1</t>
  </si>
  <si>
    <t>Školski odbor  29.12.2022.g.  usvojio je 2.rebalans financijskog plana za 2022. godinu i projekcije za 2023. i 2024.godinu  (Sažetak, Opći dio - prihodi i rashod i Posebni dio)</t>
  </si>
  <si>
    <t>RADNI UDŽBENICI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</si>
</sst>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[$-1041A]#,##0.00;\-\ #,##0.00"/>
  </numFmts>
  <fonts count="15" x14ac:knownFonts="1">
    <font>
      <sz val="10"/>
      <name val="Arial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readingOrder="1"/>
    </xf>
    <xf numFmtId="0" fontId="4" fillId="0" borderId="0" xfId="0" applyFont="1" applyAlignment="1" applyProtection="1">
      <alignment wrapText="1" readingOrder="1"/>
      <protection locked="0"/>
    </xf>
    <xf numFmtId="0" fontId="5" fillId="0" borderId="0" xfId="0" applyFont="1" applyAlignment="1">
      <alignment readingOrder="1"/>
    </xf>
    <xf numFmtId="0" fontId="1" fillId="0" borderId="0" xfId="0" applyFont="1" applyAlignment="1">
      <alignment readingOrder="1"/>
    </xf>
    <xf numFmtId="0" fontId="4" fillId="0" borderId="1" xfId="0" applyFont="1" applyBorder="1" applyAlignment="1" applyProtection="1">
      <alignment wrapText="1" readingOrder="1"/>
      <protection locked="0"/>
    </xf>
    <xf numFmtId="185" fontId="4" fillId="0" borderId="1" xfId="0" applyNumberFormat="1" applyFont="1" applyBorder="1" applyAlignment="1" applyProtection="1">
      <alignment wrapText="1" readingOrder="1"/>
      <protection locked="0"/>
    </xf>
    <xf numFmtId="0" fontId="3" fillId="0" borderId="0" xfId="0" applyFont="1" applyAlignment="1" applyProtection="1">
      <alignment wrapText="1" readingOrder="1"/>
      <protection locked="0"/>
    </xf>
    <xf numFmtId="0" fontId="1" fillId="0" borderId="2" xfId="0" applyFont="1" applyBorder="1" applyAlignment="1">
      <alignment wrapText="1" readingOrder="1"/>
    </xf>
    <xf numFmtId="185" fontId="1" fillId="0" borderId="3" xfId="0" applyNumberFormat="1" applyFont="1" applyBorder="1" applyAlignment="1" applyProtection="1">
      <alignment wrapText="1" readingOrder="1"/>
      <protection locked="0"/>
    </xf>
    <xf numFmtId="0" fontId="10" fillId="0" borderId="0" xfId="0" applyFont="1" applyBorder="1" applyAlignment="1">
      <alignment wrapText="1" readingOrder="1"/>
    </xf>
    <xf numFmtId="185" fontId="4" fillId="0" borderId="0" xfId="0" applyNumberFormat="1" applyFont="1" applyBorder="1" applyAlignment="1" applyProtection="1">
      <alignment wrapText="1" readingOrder="1"/>
      <protection locked="0"/>
    </xf>
    <xf numFmtId="185" fontId="1" fillId="0" borderId="4" xfId="0" applyNumberFormat="1" applyFont="1" applyBorder="1" applyAlignment="1" applyProtection="1">
      <alignment wrapText="1" readingOrder="1"/>
      <protection locked="0"/>
    </xf>
    <xf numFmtId="0" fontId="2" fillId="0" borderId="1" xfId="0" applyFont="1" applyBorder="1" applyAlignment="1" applyProtection="1">
      <alignment horizontal="center" wrapText="1" readingOrder="1"/>
      <protection locked="0"/>
    </xf>
    <xf numFmtId="1" fontId="11" fillId="0" borderId="2" xfId="0" applyNumberFormat="1" applyFont="1" applyFill="1" applyBorder="1" applyAlignment="1">
      <alignment horizontal="center" wrapText="1" readingOrder="1"/>
    </xf>
    <xf numFmtId="1" fontId="11" fillId="0" borderId="2" xfId="0" quotePrefix="1" applyNumberFormat="1" applyFont="1" applyFill="1" applyBorder="1" applyAlignment="1">
      <alignment horizontal="center" wrapText="1" readingOrder="1"/>
    </xf>
    <xf numFmtId="3" fontId="1" fillId="0" borderId="0" xfId="0" applyNumberFormat="1" applyFont="1" applyFill="1"/>
    <xf numFmtId="4" fontId="1" fillId="0" borderId="0" xfId="0" applyNumberFormat="1" applyFont="1" applyFill="1" applyAlignment="1">
      <alignment horizontal="right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quotePrefix="1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quotePrefix="1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/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/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3" fillId="0" borderId="0" xfId="0" quotePrefix="1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4" fontId="7" fillId="0" borderId="2" xfId="0" quotePrefix="1" applyNumberFormat="1" applyFont="1" applyFill="1" applyBorder="1" applyAlignment="1">
      <alignment horizontal="right" vertical="center" wrapText="1"/>
    </xf>
    <xf numFmtId="3" fontId="7" fillId="0" borderId="0" xfId="0" quotePrefix="1" applyNumberFormat="1" applyFont="1" applyFill="1" applyBorder="1" applyAlignment="1">
      <alignment vertical="center"/>
    </xf>
    <xf numFmtId="3" fontId="7" fillId="0" borderId="0" xfId="0" quotePrefix="1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4" fontId="7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3" fontId="7" fillId="0" borderId="2" xfId="0" quotePrefix="1" applyNumberFormat="1" applyFont="1" applyFill="1" applyBorder="1" applyAlignment="1">
      <alignment horizontal="left" vertical="center"/>
    </xf>
    <xf numFmtId="3" fontId="7" fillId="0" borderId="0" xfId="0" quotePrefix="1" applyNumberFormat="1" applyFont="1" applyFill="1" applyAlignment="1">
      <alignment horizontal="left" vertical="center"/>
    </xf>
    <xf numFmtId="3" fontId="7" fillId="0" borderId="2" xfId="0" quotePrefix="1" applyNumberFormat="1" applyFont="1" applyFill="1" applyBorder="1" applyAlignment="1">
      <alignment horizontal="center" vertical="center"/>
    </xf>
    <xf numFmtId="4" fontId="7" fillId="0" borderId="2" xfId="0" quotePrefix="1" applyNumberFormat="1" applyFont="1" applyFill="1" applyBorder="1" applyAlignment="1">
      <alignment horizontal="right" vertical="center"/>
    </xf>
    <xf numFmtId="4" fontId="7" fillId="0" borderId="0" xfId="0" quotePrefix="1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right" vertical="center" wrapText="1"/>
    </xf>
    <xf numFmtId="4" fontId="7" fillId="0" borderId="0" xfId="0" quotePrefix="1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center" vertical="center"/>
    </xf>
    <xf numFmtId="3" fontId="7" fillId="0" borderId="2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left" vertical="center" wrapText="1"/>
    </xf>
    <xf numFmtId="1" fontId="3" fillId="0" borderId="2" xfId="0" quotePrefix="1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0" fontId="3" fillId="0" borderId="2" xfId="0" quotePrefix="1" applyFont="1" applyFill="1" applyBorder="1" applyAlignment="1">
      <alignment horizontal="left" vertical="center" wrapText="1"/>
    </xf>
    <xf numFmtId="3" fontId="7" fillId="0" borderId="0" xfId="0" quotePrefix="1" applyNumberFormat="1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3" borderId="2" xfId="0" applyFont="1" applyFill="1" applyBorder="1" applyAlignment="1" applyProtection="1">
      <alignment horizontal="left" vertical="top" wrapText="1" readingOrder="1"/>
      <protection locked="0"/>
    </xf>
    <xf numFmtId="0" fontId="8" fillId="3" borderId="2" xfId="0" applyFont="1" applyFill="1" applyBorder="1" applyAlignment="1" applyProtection="1">
      <alignment vertical="top" wrapText="1" readingOrder="1"/>
      <protection locked="0"/>
    </xf>
    <xf numFmtId="0" fontId="8" fillId="3" borderId="2" xfId="0" applyFont="1" applyFill="1" applyBorder="1" applyAlignment="1" applyProtection="1">
      <alignment vertical="center" wrapText="1" readingOrder="1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0" xfId="0" applyFont="1" applyFill="1"/>
    <xf numFmtId="0" fontId="7" fillId="0" borderId="2" xfId="0" applyFont="1" applyBorder="1" applyAlignment="1" applyProtection="1">
      <alignment horizontal="left" vertical="top" wrapText="1" readingOrder="1"/>
      <protection locked="0"/>
    </xf>
    <xf numFmtId="0" fontId="7" fillId="0" borderId="2" xfId="0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vertical="center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1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 readingOrder="1"/>
    </xf>
    <xf numFmtId="3" fontId="8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top"/>
    </xf>
    <xf numFmtId="0" fontId="1" fillId="4" borderId="0" xfId="0" applyFont="1" applyFill="1" applyAlignment="1">
      <alignment readingOrder="1"/>
    </xf>
    <xf numFmtId="49" fontId="13" fillId="4" borderId="0" xfId="0" applyNumberFormat="1" applyFont="1" applyFill="1" applyBorder="1" applyAlignment="1">
      <alignment vertical="top"/>
    </xf>
    <xf numFmtId="0" fontId="4" fillId="4" borderId="0" xfId="0" applyFont="1" applyFill="1" applyBorder="1" applyAlignment="1">
      <alignment vertical="center"/>
    </xf>
    <xf numFmtId="4" fontId="13" fillId="4" borderId="0" xfId="0" applyNumberFormat="1" applyFont="1" applyFill="1" applyBorder="1" applyAlignment="1"/>
    <xf numFmtId="0" fontId="13" fillId="4" borderId="0" xfId="0" applyFont="1" applyFill="1" applyBorder="1" applyAlignment="1">
      <alignment wrapText="1"/>
    </xf>
    <xf numFmtId="0" fontId="13" fillId="0" borderId="0" xfId="0" applyFont="1"/>
    <xf numFmtId="0" fontId="7" fillId="0" borderId="2" xfId="0" applyFont="1" applyBorder="1" applyAlignment="1" applyProtection="1">
      <alignment horizontal="center" vertical="center" wrapText="1" readingOrder="1"/>
      <protection locked="0"/>
    </xf>
    <xf numFmtId="4" fontId="7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 applyProtection="1">
      <alignment vertical="center" wrapText="1" readingOrder="1"/>
      <protection locked="0"/>
    </xf>
    <xf numFmtId="0" fontId="8" fillId="0" borderId="2" xfId="0" applyFont="1" applyBorder="1" applyAlignment="1" applyProtection="1">
      <alignment vertical="top" wrapText="1" readingOrder="1"/>
      <protection locked="0"/>
    </xf>
    <xf numFmtId="0" fontId="7" fillId="0" borderId="0" xfId="0" applyFont="1"/>
    <xf numFmtId="0" fontId="7" fillId="3" borderId="2" xfId="0" applyFont="1" applyFill="1" applyBorder="1" applyAlignment="1" applyProtection="1">
      <alignment horizontal="left" vertical="center" wrapText="1" readingOrder="1"/>
      <protection locked="0"/>
    </xf>
    <xf numFmtId="0" fontId="7" fillId="3" borderId="2" xfId="0" applyFont="1" applyFill="1" applyBorder="1" applyAlignment="1" applyProtection="1">
      <alignment vertical="center" wrapText="1" readingOrder="1"/>
      <protection locked="0"/>
    </xf>
    <xf numFmtId="0" fontId="8" fillId="3" borderId="2" xfId="0" applyFont="1" applyFill="1" applyBorder="1" applyAlignment="1" applyProtection="1">
      <alignment horizontal="left" vertical="center" wrapText="1" readingOrder="1"/>
      <protection locked="0"/>
    </xf>
    <xf numFmtId="0" fontId="7" fillId="5" borderId="2" xfId="0" applyFont="1" applyFill="1" applyBorder="1" applyAlignment="1">
      <alignment horizontal="left" vertical="center"/>
    </xf>
    <xf numFmtId="3" fontId="7" fillId="5" borderId="2" xfId="0" applyNumberFormat="1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vertical="center" wrapText="1"/>
    </xf>
    <xf numFmtId="3" fontId="7" fillId="5" borderId="8" xfId="0" applyNumberFormat="1" applyFont="1" applyFill="1" applyBorder="1" applyAlignment="1">
      <alignment horizontal="left" vertical="center"/>
    </xf>
    <xf numFmtId="3" fontId="7" fillId="5" borderId="8" xfId="0" applyNumberFormat="1" applyFont="1" applyFill="1" applyBorder="1" applyAlignment="1">
      <alignment vertical="center"/>
    </xf>
    <xf numFmtId="0" fontId="12" fillId="5" borderId="5" xfId="0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 wrapText="1"/>
    </xf>
    <xf numFmtId="3" fontId="7" fillId="5" borderId="2" xfId="0" quotePrefix="1" applyNumberFormat="1" applyFont="1" applyFill="1" applyBorder="1" applyAlignment="1">
      <alignment horizontal="left" vertical="center"/>
    </xf>
    <xf numFmtId="3" fontId="7" fillId="5" borderId="2" xfId="0" quotePrefix="1" applyNumberFormat="1" applyFont="1" applyFill="1" applyBorder="1" applyAlignment="1">
      <alignment vertical="center"/>
    </xf>
    <xf numFmtId="4" fontId="7" fillId="5" borderId="2" xfId="0" quotePrefix="1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 applyProtection="1">
      <alignment horizontal="center" vertical="center" wrapText="1" readingOrder="1"/>
      <protection locked="0"/>
    </xf>
    <xf numFmtId="0" fontId="7" fillId="6" borderId="2" xfId="0" applyFont="1" applyFill="1" applyBorder="1" applyAlignment="1" applyProtection="1">
      <alignment horizontal="left" vertical="center" wrapText="1" readingOrder="1"/>
      <protection locked="0"/>
    </xf>
    <xf numFmtId="0" fontId="7" fillId="6" borderId="2" xfId="0" applyFont="1" applyFill="1" applyBorder="1" applyAlignment="1" applyProtection="1">
      <alignment vertical="center" wrapText="1" readingOrder="1"/>
      <protection locked="0"/>
    </xf>
    <xf numFmtId="4" fontId="7" fillId="6" borderId="2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2" xfId="0" applyFont="1" applyFill="1" applyBorder="1" applyAlignment="1" applyProtection="1">
      <alignment horizontal="left" vertical="center" wrapText="1" readingOrder="1"/>
      <protection locked="0"/>
    </xf>
    <xf numFmtId="0" fontId="7" fillId="5" borderId="2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vertical="center"/>
    </xf>
    <xf numFmtId="4" fontId="14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 readingOrder="1"/>
      <protection locked="0"/>
    </xf>
    <xf numFmtId="4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top" wrapText="1"/>
      <protection locked="0"/>
    </xf>
    <xf numFmtId="1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7" fillId="4" borderId="0" xfId="0" applyFont="1" applyFill="1"/>
    <xf numFmtId="0" fontId="6" fillId="0" borderId="9" xfId="0" applyFont="1" applyBorder="1" applyAlignment="1" applyProtection="1">
      <alignment horizontal="center" vertical="center" wrapText="1" readingOrder="1"/>
      <protection locked="0"/>
    </xf>
    <xf numFmtId="1" fontId="11" fillId="0" borderId="5" xfId="0" quotePrefix="1" applyNumberFormat="1" applyFont="1" applyFill="1" applyBorder="1" applyAlignment="1">
      <alignment horizontal="center" wrapText="1" readingOrder="1"/>
    </xf>
    <xf numFmtId="185" fontId="4" fillId="0" borderId="9" xfId="0" applyNumberFormat="1" applyFont="1" applyBorder="1" applyAlignment="1" applyProtection="1">
      <alignment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185" fontId="4" fillId="0" borderId="2" xfId="0" applyNumberFormat="1" applyFont="1" applyBorder="1" applyAlignment="1" applyProtection="1">
      <alignment wrapText="1" readingOrder="1"/>
      <protection locked="0"/>
    </xf>
    <xf numFmtId="185" fontId="1" fillId="0" borderId="10" xfId="0" applyNumberFormat="1" applyFont="1" applyBorder="1" applyAlignment="1" applyProtection="1">
      <alignment wrapText="1" readingOrder="1"/>
      <protection locked="0"/>
    </xf>
    <xf numFmtId="185" fontId="1" fillId="0" borderId="2" xfId="0" applyNumberFormat="1" applyFont="1" applyBorder="1" applyAlignment="1" applyProtection="1">
      <alignment wrapText="1" readingOrder="1"/>
      <protection locked="0"/>
    </xf>
    <xf numFmtId="185" fontId="1" fillId="0" borderId="9" xfId="0" applyNumberFormat="1" applyFont="1" applyBorder="1" applyAlignment="1" applyProtection="1">
      <alignment wrapText="1" readingOrder="1"/>
      <protection locked="0"/>
    </xf>
    <xf numFmtId="0" fontId="0" fillId="0" borderId="0" xfId="0" applyBorder="1" applyAlignment="1">
      <alignment horizontal="center" vertical="top" wrapText="1"/>
    </xf>
    <xf numFmtId="4" fontId="8" fillId="4" borderId="0" xfId="0" applyNumberFormat="1" applyFont="1" applyFill="1" applyAlignment="1">
      <alignment horizontal="right" vertical="center"/>
    </xf>
    <xf numFmtId="4" fontId="7" fillId="4" borderId="2" xfId="0" applyNumberFormat="1" applyFont="1" applyFill="1" applyBorder="1" applyAlignment="1">
      <alignment horizontal="right" vertical="center" wrapText="1"/>
    </xf>
    <xf numFmtId="4" fontId="8" fillId="4" borderId="2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3" fontId="1" fillId="4" borderId="0" xfId="0" applyNumberFormat="1" applyFont="1" applyFill="1"/>
    <xf numFmtId="3" fontId="3" fillId="4" borderId="0" xfId="0" applyNumberFormat="1" applyFont="1" applyFill="1"/>
    <xf numFmtId="4" fontId="8" fillId="4" borderId="2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readingOrder="1"/>
    </xf>
    <xf numFmtId="0" fontId="3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readingOrder="1"/>
    </xf>
    <xf numFmtId="4" fontId="1" fillId="0" borderId="2" xfId="0" applyNumberFormat="1" applyFont="1" applyBorder="1" applyAlignment="1">
      <alignment wrapText="1" readingOrder="1"/>
    </xf>
    <xf numFmtId="4" fontId="1" fillId="0" borderId="2" xfId="0" applyNumberFormat="1" applyFont="1" applyBorder="1" applyAlignment="1">
      <alignment readingOrder="1"/>
    </xf>
    <xf numFmtId="3" fontId="3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/>
    <xf numFmtId="3" fontId="3" fillId="0" borderId="2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wrapText="1" readingOrder="1"/>
      <protection locked="0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6" fillId="0" borderId="0" xfId="0" applyFont="1" applyAlignment="1" applyProtection="1">
      <alignment wrapText="1" readingOrder="1"/>
      <protection locked="0"/>
    </xf>
    <xf numFmtId="0" fontId="3" fillId="0" borderId="0" xfId="0" applyFont="1" applyAlignment="1">
      <alignment readingOrder="1"/>
    </xf>
    <xf numFmtId="0" fontId="3" fillId="0" borderId="0" xfId="0" applyFont="1" applyBorder="1" applyAlignment="1" applyProtection="1">
      <alignment horizontal="left" wrapText="1" readingOrder="1"/>
      <protection locked="0"/>
    </xf>
    <xf numFmtId="0" fontId="3" fillId="0" borderId="10" xfId="0" applyFont="1" applyBorder="1" applyAlignment="1" applyProtection="1">
      <alignment horizontal="left" wrapText="1" readingOrder="1"/>
      <protection locked="0"/>
    </xf>
    <xf numFmtId="0" fontId="9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quotePrefix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3" fillId="0" borderId="5" xfId="0" quotePrefix="1" applyNumberFormat="1" applyFont="1" applyFill="1" applyBorder="1" applyAlignment="1">
      <alignment horizontal="center" vertical="center" wrapText="1"/>
    </xf>
    <xf numFmtId="0" fontId="3" fillId="0" borderId="11" xfId="0" quotePrefix="1" applyNumberFormat="1" applyFont="1" applyFill="1" applyBorder="1" applyAlignment="1">
      <alignment horizontal="center" vertical="center" wrapText="1"/>
    </xf>
    <xf numFmtId="1" fontId="3" fillId="0" borderId="2" xfId="0" quotePrefix="1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/>
    </xf>
    <xf numFmtId="1" fontId="3" fillId="0" borderId="5" xfId="0" quotePrefix="1" applyNumberFormat="1" applyFont="1" applyFill="1" applyBorder="1" applyAlignment="1">
      <alignment horizontal="center" vertical="center" wrapText="1"/>
    </xf>
    <xf numFmtId="1" fontId="3" fillId="0" borderId="11" xfId="0" quotePrefix="1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 applyProtection="1">
      <alignment horizontal="center" vertical="center" wrapText="1" readingOrder="1"/>
      <protection locked="0"/>
    </xf>
    <xf numFmtId="0" fontId="8" fillId="5" borderId="11" xfId="0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E0"/>
      <rgbColor rgb="00FF0000"/>
      <rgbColor rgb="000000CD"/>
      <rgbColor rgb="00FFFFFF"/>
      <rgbColor rgb="000000FF"/>
      <rgbColor rgb="000000CD"/>
      <rgbColor rgb="00FFFF00"/>
      <rgbColor rgb="004169E1"/>
      <rgbColor rgb="00FFFFE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zoomScaleNormal="100" workbookViewId="0">
      <selection activeCell="A45" sqref="A45"/>
    </sheetView>
  </sheetViews>
  <sheetFormatPr defaultColWidth="9.109375" defaultRowHeight="13.2" x14ac:dyDescent="0.25"/>
  <cols>
    <col min="1" max="1" width="33.44140625" style="4" customWidth="1"/>
    <col min="2" max="3" width="15.44140625" style="4" bestFit="1" customWidth="1"/>
    <col min="4" max="4" width="15.44140625" style="4" customWidth="1"/>
    <col min="5" max="5" width="15.33203125" style="4" customWidth="1"/>
    <col min="6" max="6" width="14.6640625" style="4" customWidth="1"/>
    <col min="7" max="7" width="14.5546875" style="4" customWidth="1"/>
    <col min="8" max="16384" width="9.109375" style="4"/>
  </cols>
  <sheetData>
    <row r="1" spans="1:7" s="1" customFormat="1" ht="26.85" customHeight="1" x14ac:dyDescent="0.25">
      <c r="A1" s="172" t="s">
        <v>165</v>
      </c>
      <c r="B1" s="172"/>
      <c r="C1" s="172"/>
      <c r="D1" s="172"/>
      <c r="E1" s="172"/>
    </row>
    <row r="2" spans="1:7" s="1" customFormat="1" ht="17.100000000000001" customHeight="1" x14ac:dyDescent="0.25">
      <c r="A2" s="175" t="s">
        <v>166</v>
      </c>
      <c r="B2" s="175"/>
      <c r="C2" s="176"/>
    </row>
    <row r="3" spans="1:7" s="89" customFormat="1" ht="39.6" x14ac:dyDescent="0.25">
      <c r="A3" s="88" t="s">
        <v>167</v>
      </c>
      <c r="B3" s="88" t="s">
        <v>276</v>
      </c>
      <c r="C3" s="136" t="s">
        <v>277</v>
      </c>
      <c r="D3" s="139" t="s">
        <v>328</v>
      </c>
      <c r="E3" s="139" t="s">
        <v>327</v>
      </c>
      <c r="F3" s="157" t="s">
        <v>329</v>
      </c>
      <c r="G3" s="157" t="s">
        <v>330</v>
      </c>
    </row>
    <row r="4" spans="1:7" s="3" customFormat="1" ht="12" x14ac:dyDescent="0.25">
      <c r="A4" s="13">
        <v>1</v>
      </c>
      <c r="B4" s="14">
        <v>2</v>
      </c>
      <c r="C4" s="137">
        <v>3</v>
      </c>
      <c r="D4" s="15">
        <v>4</v>
      </c>
      <c r="E4" s="15">
        <v>5</v>
      </c>
      <c r="F4" s="158">
        <v>6</v>
      </c>
      <c r="G4" s="158">
        <v>7</v>
      </c>
    </row>
    <row r="5" spans="1:7" x14ac:dyDescent="0.25">
      <c r="A5" s="5" t="s">
        <v>168</v>
      </c>
      <c r="B5" s="6">
        <v>2934258</v>
      </c>
      <c r="C5" s="138">
        <v>3128039</v>
      </c>
      <c r="D5" s="140">
        <f>SUM(E5-C5)</f>
        <v>446675.60999999987</v>
      </c>
      <c r="E5" s="140">
        <v>3574714.61</v>
      </c>
      <c r="F5" s="159">
        <v>2825085.7</v>
      </c>
      <c r="G5" s="160">
        <v>2825085.7</v>
      </c>
    </row>
    <row r="6" spans="1:7" ht="26.4" x14ac:dyDescent="0.25">
      <c r="A6" s="5" t="s">
        <v>169</v>
      </c>
      <c r="B6" s="6">
        <v>0</v>
      </c>
      <c r="C6" s="138">
        <v>0</v>
      </c>
      <c r="D6" s="140">
        <f t="shared" ref="D6:D11" si="0">SUM(E6-C6)</f>
        <v>0</v>
      </c>
      <c r="E6" s="140">
        <v>0</v>
      </c>
      <c r="F6" s="159">
        <v>0</v>
      </c>
      <c r="G6" s="160">
        <v>0</v>
      </c>
    </row>
    <row r="7" spans="1:7" x14ac:dyDescent="0.25">
      <c r="A7" s="5" t="s">
        <v>170</v>
      </c>
      <c r="B7" s="6">
        <v>2934258</v>
      </c>
      <c r="C7" s="138">
        <v>3128039</v>
      </c>
      <c r="D7" s="140">
        <f t="shared" si="0"/>
        <v>446675.60999999987</v>
      </c>
      <c r="E7" s="140">
        <v>3574714.61</v>
      </c>
      <c r="F7" s="159">
        <v>2825085.7</v>
      </c>
      <c r="G7" s="160">
        <v>2825085.7</v>
      </c>
    </row>
    <row r="8" spans="1:7" x14ac:dyDescent="0.25">
      <c r="A8" s="5" t="s">
        <v>171</v>
      </c>
      <c r="B8" s="6">
        <v>2913631</v>
      </c>
      <c r="C8" s="138">
        <v>3097239</v>
      </c>
      <c r="D8" s="140">
        <f t="shared" si="0"/>
        <v>457544.5299999998</v>
      </c>
      <c r="E8" s="140">
        <v>3554783.53</v>
      </c>
      <c r="F8" s="160">
        <v>2800585.7</v>
      </c>
      <c r="G8" s="160">
        <v>2800585.7</v>
      </c>
    </row>
    <row r="9" spans="1:7" ht="26.4" x14ac:dyDescent="0.25">
      <c r="A9" s="5" t="s">
        <v>172</v>
      </c>
      <c r="B9" s="6">
        <v>22495</v>
      </c>
      <c r="C9" s="138">
        <v>30800</v>
      </c>
      <c r="D9" s="140">
        <f t="shared" si="0"/>
        <v>-10868.919999999998</v>
      </c>
      <c r="E9" s="140">
        <v>19931.080000000002</v>
      </c>
      <c r="F9" s="160">
        <v>24500</v>
      </c>
      <c r="G9" s="160">
        <v>24500</v>
      </c>
    </row>
    <row r="10" spans="1:7" x14ac:dyDescent="0.25">
      <c r="A10" s="5" t="s">
        <v>125</v>
      </c>
      <c r="B10" s="6">
        <f>SUM(B8:B9)</f>
        <v>2936126</v>
      </c>
      <c r="C10" s="138">
        <f>SUM(C8,C9)</f>
        <v>3128039</v>
      </c>
      <c r="D10" s="140">
        <f t="shared" si="0"/>
        <v>446675.60999999987</v>
      </c>
      <c r="E10" s="140">
        <f>SUM(E8:E9)</f>
        <v>3574714.61</v>
      </c>
      <c r="F10" s="160">
        <f>SUM(F8:F9)</f>
        <v>2825085.7</v>
      </c>
      <c r="G10" s="160">
        <f>SUM(G8:G9)</f>
        <v>2825085.7</v>
      </c>
    </row>
    <row r="11" spans="1:7" x14ac:dyDescent="0.25">
      <c r="A11" s="5" t="s">
        <v>173</v>
      </c>
      <c r="B11" s="6">
        <f>B7-B10</f>
        <v>-1868</v>
      </c>
      <c r="C11" s="138">
        <f>C7-C10</f>
        <v>0</v>
      </c>
      <c r="D11" s="140">
        <f t="shared" si="0"/>
        <v>0</v>
      </c>
      <c r="E11" s="140">
        <v>0</v>
      </c>
      <c r="F11" s="160">
        <v>0</v>
      </c>
      <c r="G11" s="160">
        <v>0</v>
      </c>
    </row>
    <row r="12" spans="1:7" ht="409.6" hidden="1" customHeight="1" x14ac:dyDescent="0.25"/>
    <row r="13" spans="1:7" ht="16.2" customHeight="1" x14ac:dyDescent="0.25"/>
    <row r="14" spans="1:7" s="1" customFormat="1" ht="17.100000000000001" customHeight="1" x14ac:dyDescent="0.25">
      <c r="A14" s="175" t="s">
        <v>174</v>
      </c>
      <c r="B14" s="175"/>
      <c r="C14" s="176"/>
    </row>
    <row r="15" spans="1:7" s="89" customFormat="1" ht="39.6" x14ac:dyDescent="0.25">
      <c r="A15" s="88" t="s">
        <v>167</v>
      </c>
      <c r="B15" s="88" t="s">
        <v>276</v>
      </c>
      <c r="C15" s="136" t="s">
        <v>277</v>
      </c>
      <c r="D15" s="139" t="s">
        <v>328</v>
      </c>
      <c r="E15" s="139" t="s">
        <v>327</v>
      </c>
      <c r="F15" s="157" t="s">
        <v>329</v>
      </c>
      <c r="G15" s="157" t="s">
        <v>330</v>
      </c>
    </row>
    <row r="16" spans="1:7" s="3" customFormat="1" ht="12" x14ac:dyDescent="0.25">
      <c r="A16" s="13">
        <v>1</v>
      </c>
      <c r="B16" s="14">
        <v>2</v>
      </c>
      <c r="C16" s="137">
        <v>3</v>
      </c>
      <c r="D16" s="15">
        <v>4</v>
      </c>
      <c r="E16" s="15">
        <v>5</v>
      </c>
      <c r="F16" s="158">
        <v>6</v>
      </c>
      <c r="G16" s="158">
        <v>7</v>
      </c>
    </row>
    <row r="17" spans="1:7" ht="26.4" x14ac:dyDescent="0.25">
      <c r="A17" s="5" t="s">
        <v>175</v>
      </c>
      <c r="B17" s="6"/>
      <c r="C17" s="138"/>
      <c r="D17" s="140"/>
      <c r="E17" s="140"/>
      <c r="F17" s="156"/>
      <c r="G17" s="156"/>
    </row>
    <row r="18" spans="1:7" ht="26.4" x14ac:dyDescent="0.25">
      <c r="A18" s="5" t="s">
        <v>176</v>
      </c>
      <c r="B18" s="6"/>
      <c r="C18" s="138"/>
      <c r="D18" s="140"/>
      <c r="E18" s="140"/>
      <c r="F18" s="156"/>
      <c r="G18" s="156"/>
    </row>
    <row r="19" spans="1:7" x14ac:dyDescent="0.25">
      <c r="A19" s="5" t="s">
        <v>177</v>
      </c>
      <c r="B19" s="6">
        <f>B17-B18</f>
        <v>0</v>
      </c>
      <c r="C19" s="138">
        <f>C17-C18</f>
        <v>0</v>
      </c>
      <c r="D19" s="140">
        <v>0</v>
      </c>
      <c r="E19" s="140">
        <v>0</v>
      </c>
      <c r="F19" s="156">
        <v>0</v>
      </c>
      <c r="G19" s="156">
        <v>0</v>
      </c>
    </row>
    <row r="20" spans="1:7" x14ac:dyDescent="0.25">
      <c r="A20" s="2"/>
      <c r="B20" s="2"/>
      <c r="C20" s="2"/>
      <c r="D20" s="2"/>
      <c r="E20" s="2"/>
    </row>
    <row r="21" spans="1:7" s="1" customFormat="1" ht="18" customHeight="1" x14ac:dyDescent="0.25">
      <c r="A21" s="177" t="s">
        <v>186</v>
      </c>
      <c r="B21" s="177"/>
      <c r="C21" s="177"/>
      <c r="D21" s="133"/>
      <c r="E21" s="7"/>
    </row>
    <row r="22" spans="1:7" ht="39.6" x14ac:dyDescent="0.25">
      <c r="A22" s="8" t="s">
        <v>187</v>
      </c>
      <c r="B22" s="6">
        <v>1019</v>
      </c>
      <c r="C22" s="138">
        <v>0</v>
      </c>
      <c r="D22" s="140">
        <f>SUM(E22-C22)</f>
        <v>-849</v>
      </c>
      <c r="E22" s="140">
        <v>-849</v>
      </c>
      <c r="F22" s="156">
        <v>0</v>
      </c>
      <c r="G22" s="156">
        <v>0</v>
      </c>
    </row>
    <row r="23" spans="1:7" ht="39.6" x14ac:dyDescent="0.25">
      <c r="A23" s="8" t="s">
        <v>188</v>
      </c>
      <c r="B23" s="12">
        <f>B11+B19+B22</f>
        <v>-849</v>
      </c>
      <c r="C23" s="141">
        <f>C11+C19+C22</f>
        <v>0</v>
      </c>
      <c r="D23" s="140">
        <f>SUM(E23-C23)</f>
        <v>-849</v>
      </c>
      <c r="E23" s="142">
        <v>-849</v>
      </c>
      <c r="F23" s="156">
        <v>0</v>
      </c>
      <c r="G23" s="156">
        <v>0</v>
      </c>
    </row>
    <row r="24" spans="1:7" ht="15" customHeight="1" x14ac:dyDescent="0.25"/>
    <row r="25" spans="1:7" s="1" customFormat="1" ht="24.75" customHeight="1" x14ac:dyDescent="0.25">
      <c r="A25" s="177" t="s">
        <v>189</v>
      </c>
      <c r="B25" s="177"/>
      <c r="C25" s="178"/>
      <c r="D25" s="133"/>
      <c r="E25" s="133"/>
    </row>
    <row r="26" spans="1:7" ht="26.4" x14ac:dyDescent="0.25">
      <c r="A26" s="8" t="s">
        <v>190</v>
      </c>
      <c r="B26" s="9">
        <f>SUM(B22:C22)</f>
        <v>1019</v>
      </c>
      <c r="C26" s="143">
        <v>0</v>
      </c>
      <c r="D26" s="142">
        <v>-849</v>
      </c>
      <c r="E26" s="142">
        <v>-849</v>
      </c>
      <c r="F26" s="156">
        <v>0</v>
      </c>
      <c r="G26" s="156">
        <v>0</v>
      </c>
    </row>
    <row r="27" spans="1:7" x14ac:dyDescent="0.25">
      <c r="A27" s="10"/>
      <c r="B27" s="11"/>
      <c r="C27" s="11"/>
      <c r="D27" s="11"/>
      <c r="E27" s="11"/>
    </row>
    <row r="28" spans="1:7" s="1" customFormat="1" ht="17.100000000000001" customHeight="1" x14ac:dyDescent="0.25">
      <c r="A28" s="175" t="s">
        <v>178</v>
      </c>
      <c r="B28" s="175"/>
      <c r="C28" s="176"/>
    </row>
    <row r="29" spans="1:7" s="89" customFormat="1" ht="39.6" x14ac:dyDescent="0.25">
      <c r="A29" s="88" t="s">
        <v>167</v>
      </c>
      <c r="B29" s="88" t="s">
        <v>211</v>
      </c>
      <c r="C29" s="136" t="s">
        <v>275</v>
      </c>
      <c r="D29" s="139" t="s">
        <v>328</v>
      </c>
      <c r="E29" s="139" t="s">
        <v>331</v>
      </c>
      <c r="F29" s="157" t="s">
        <v>329</v>
      </c>
      <c r="G29" s="157" t="s">
        <v>338</v>
      </c>
    </row>
    <row r="30" spans="1:7" s="3" customFormat="1" ht="12" x14ac:dyDescent="0.25">
      <c r="A30" s="13">
        <v>1</v>
      </c>
      <c r="B30" s="14">
        <v>2</v>
      </c>
      <c r="C30" s="137">
        <v>3</v>
      </c>
      <c r="D30" s="15">
        <v>4</v>
      </c>
      <c r="E30" s="15">
        <v>5</v>
      </c>
      <c r="F30" s="158">
        <v>6</v>
      </c>
      <c r="G30" s="158">
        <v>7</v>
      </c>
    </row>
    <row r="31" spans="1:7" x14ac:dyDescent="0.25">
      <c r="A31" s="5" t="s">
        <v>179</v>
      </c>
      <c r="B31" s="6">
        <f>SUM(B7)</f>
        <v>2934258</v>
      </c>
      <c r="C31" s="138">
        <f>SUM(C7)</f>
        <v>3128039</v>
      </c>
      <c r="D31" s="140">
        <f>SUM(E31-C31)</f>
        <v>446675.60999999987</v>
      </c>
      <c r="E31" s="140">
        <v>3574714.61</v>
      </c>
      <c r="F31" s="160">
        <v>2825085.7</v>
      </c>
      <c r="G31" s="160">
        <v>2825085.7</v>
      </c>
    </row>
    <row r="32" spans="1:7" x14ac:dyDescent="0.25">
      <c r="A32" s="5" t="s">
        <v>180</v>
      </c>
      <c r="B32" s="6">
        <f>SUM(B22)</f>
        <v>1019</v>
      </c>
      <c r="C32" s="138">
        <f>SUM(C22)</f>
        <v>0</v>
      </c>
      <c r="D32" s="140">
        <f t="shared" ref="D32:D37" si="1">SUM(E32-C32)</f>
        <v>0</v>
      </c>
      <c r="E32" s="140">
        <v>0</v>
      </c>
      <c r="F32" s="160">
        <v>0</v>
      </c>
      <c r="G32" s="160">
        <v>0</v>
      </c>
    </row>
    <row r="33" spans="1:7" ht="26.4" x14ac:dyDescent="0.25">
      <c r="A33" s="5" t="s">
        <v>181</v>
      </c>
      <c r="B33" s="6">
        <f>SUM(B17)</f>
        <v>0</v>
      </c>
      <c r="C33" s="138">
        <f>SUM(C17)</f>
        <v>0</v>
      </c>
      <c r="D33" s="140">
        <f t="shared" si="1"/>
        <v>0</v>
      </c>
      <c r="E33" s="140">
        <v>0</v>
      </c>
      <c r="F33" s="160">
        <v>0</v>
      </c>
      <c r="G33" s="160">
        <v>0</v>
      </c>
    </row>
    <row r="34" spans="1:7" x14ac:dyDescent="0.25">
      <c r="A34" s="5" t="s">
        <v>182</v>
      </c>
      <c r="B34" s="6">
        <f>SUM(B31:B33)</f>
        <v>2935277</v>
      </c>
      <c r="C34" s="138">
        <f>SUM(C31:C33)</f>
        <v>3128039</v>
      </c>
      <c r="D34" s="140">
        <f t="shared" si="1"/>
        <v>446675.60999999987</v>
      </c>
      <c r="E34" s="140">
        <v>3574714.61</v>
      </c>
      <c r="F34" s="160">
        <v>2825082.7</v>
      </c>
      <c r="G34" s="160">
        <v>2825085.7</v>
      </c>
    </row>
    <row r="35" spans="1:7" x14ac:dyDescent="0.25">
      <c r="A35" s="5" t="s">
        <v>183</v>
      </c>
      <c r="B35" s="6">
        <f>SUM(B10)</f>
        <v>2936126</v>
      </c>
      <c r="C35" s="138">
        <f>SUM(C10)</f>
        <v>3128039</v>
      </c>
      <c r="D35" s="140">
        <f t="shared" si="1"/>
        <v>446675.60999999987</v>
      </c>
      <c r="E35" s="140">
        <v>3574714.61</v>
      </c>
      <c r="F35" s="160">
        <v>2825085.7</v>
      </c>
      <c r="G35" s="160">
        <v>2825085.7</v>
      </c>
    </row>
    <row r="36" spans="1:7" ht="26.4" x14ac:dyDescent="0.25">
      <c r="A36" s="5" t="s">
        <v>184</v>
      </c>
      <c r="B36" s="6">
        <f>SUM(B18)</f>
        <v>0</v>
      </c>
      <c r="C36" s="138">
        <f>SUM(C18)</f>
        <v>0</v>
      </c>
      <c r="D36" s="140">
        <f t="shared" si="1"/>
        <v>0</v>
      </c>
      <c r="E36" s="140">
        <v>0</v>
      </c>
      <c r="F36" s="160">
        <v>0</v>
      </c>
      <c r="G36" s="160">
        <v>0</v>
      </c>
    </row>
    <row r="37" spans="1:7" x14ac:dyDescent="0.25">
      <c r="A37" s="5" t="s">
        <v>185</v>
      </c>
      <c r="B37" s="6">
        <f>SUM(B35:B36)</f>
        <v>2936126</v>
      </c>
      <c r="C37" s="138">
        <f>SUM(C35:C36)</f>
        <v>3128039</v>
      </c>
      <c r="D37" s="140">
        <f t="shared" si="1"/>
        <v>446675.60999999987</v>
      </c>
      <c r="E37" s="140">
        <v>3574714.61</v>
      </c>
      <c r="F37" s="160">
        <v>2825085.7</v>
      </c>
      <c r="G37" s="160">
        <v>2825085.7</v>
      </c>
    </row>
    <row r="38" spans="1:7" ht="409.6" hidden="1" customHeight="1" x14ac:dyDescent="0.25"/>
    <row r="41" spans="1:7" customFormat="1" ht="37.5" customHeight="1" x14ac:dyDescent="0.25">
      <c r="A41" s="173" t="s">
        <v>356</v>
      </c>
      <c r="B41" s="174"/>
      <c r="C41" s="174"/>
      <c r="D41" s="144"/>
      <c r="E41" s="91"/>
      <c r="F41" s="91"/>
      <c r="G41" s="91"/>
    </row>
    <row r="42" spans="1:7" s="97" customFormat="1" ht="15" customHeight="1" x14ac:dyDescent="0.25">
      <c r="A42" s="93"/>
      <c r="B42" s="94"/>
      <c r="C42" s="95"/>
      <c r="D42" s="95"/>
      <c r="E42" s="96"/>
    </row>
    <row r="43" spans="1:7" s="97" customFormat="1" ht="13.5" customHeight="1" x14ac:dyDescent="0.25">
      <c r="A43" s="93" t="s">
        <v>354</v>
      </c>
      <c r="B43" s="94"/>
      <c r="C43" s="95"/>
      <c r="D43" s="95"/>
      <c r="E43" s="96"/>
    </row>
    <row r="44" spans="1:7" ht="13.5" customHeight="1" x14ac:dyDescent="0.25">
      <c r="A44" s="92" t="s">
        <v>355</v>
      </c>
      <c r="B44" s="92"/>
      <c r="C44" s="92"/>
      <c r="D44" s="92"/>
      <c r="E44" s="92"/>
    </row>
  </sheetData>
  <mergeCells count="7">
    <mergeCell ref="A1:E1"/>
    <mergeCell ref="A41:C41"/>
    <mergeCell ref="A2:C2"/>
    <mergeCell ref="A14:C14"/>
    <mergeCell ref="A21:C21"/>
    <mergeCell ref="A25:C25"/>
    <mergeCell ref="A28:C28"/>
  </mergeCells>
  <pageMargins left="0.59055118110236227" right="0.59055118110236227" top="0.59055118110236227" bottom="0.59055118110236227" header="0.59055118110236227" footer="0.59055118110236227"/>
  <pageSetup paperSize="9" scale="74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zoomScale="89" zoomScaleNormal="89" zoomScaleSheetLayoutView="89" workbookViewId="0">
      <selection activeCell="H59" sqref="H59"/>
    </sheetView>
  </sheetViews>
  <sheetFormatPr defaultColWidth="9.109375" defaultRowHeight="30" customHeight="1" x14ac:dyDescent="0.25"/>
  <cols>
    <col min="1" max="1" width="9.33203125" style="60" customWidth="1"/>
    <col min="2" max="2" width="42.33203125" style="16" customWidth="1"/>
    <col min="3" max="6" width="15.44140625" style="39" customWidth="1"/>
    <col min="7" max="9" width="16.5546875" style="16" customWidth="1"/>
    <col min="10" max="13" width="15.109375" style="16" customWidth="1"/>
    <col min="14" max="14" width="16.6640625" style="16" hidden="1" customWidth="1"/>
    <col min="15" max="15" width="16.44140625" style="16" hidden="1" customWidth="1"/>
    <col min="16" max="16" width="12.5546875" style="16" hidden="1" customWidth="1"/>
    <col min="17" max="17" width="15.109375" style="16" customWidth="1"/>
    <col min="18" max="16384" width="9.109375" style="16"/>
  </cols>
  <sheetData>
    <row r="1" spans="1:8" ht="30" customHeight="1" x14ac:dyDescent="0.25">
      <c r="A1" s="179" t="s">
        <v>351</v>
      </c>
      <c r="B1" s="179"/>
      <c r="C1" s="179"/>
      <c r="D1" s="179"/>
      <c r="E1" s="179"/>
      <c r="F1" s="179"/>
      <c r="G1" s="70"/>
      <c r="H1" s="70"/>
    </row>
    <row r="2" spans="1:8" s="22" customFormat="1" ht="42" customHeight="1" x14ac:dyDescent="0.25">
      <c r="A2" s="57" t="s">
        <v>65</v>
      </c>
      <c r="B2" s="19" t="s">
        <v>66</v>
      </c>
      <c r="C2" s="20" t="s">
        <v>214</v>
      </c>
      <c r="D2" s="21" t="s">
        <v>280</v>
      </c>
      <c r="E2" s="21" t="s">
        <v>173</v>
      </c>
      <c r="F2" s="21" t="s">
        <v>335</v>
      </c>
      <c r="G2" s="161" t="s">
        <v>339</v>
      </c>
      <c r="H2" s="164" t="s">
        <v>340</v>
      </c>
    </row>
    <row r="3" spans="1:8" s="25" customFormat="1" ht="30" customHeight="1" x14ac:dyDescent="0.25">
      <c r="A3" s="182">
        <v>1</v>
      </c>
      <c r="B3" s="183"/>
      <c r="C3" s="87">
        <v>2</v>
      </c>
      <c r="D3" s="55">
        <v>3</v>
      </c>
      <c r="E3" s="55">
        <v>4</v>
      </c>
      <c r="F3" s="55">
        <v>5</v>
      </c>
      <c r="G3" s="165">
        <v>6</v>
      </c>
      <c r="H3" s="165">
        <v>7</v>
      </c>
    </row>
    <row r="4" spans="1:8" ht="30" customHeight="1" x14ac:dyDescent="0.25">
      <c r="A4" s="106">
        <v>6</v>
      </c>
      <c r="B4" s="115" t="s">
        <v>205</v>
      </c>
      <c r="C4" s="114">
        <f>SUM(C5,C22,C25,C31)</f>
        <v>2934258</v>
      </c>
      <c r="D4" s="114">
        <f>SUM(D5,D22,D31)</f>
        <v>3128039</v>
      </c>
      <c r="E4" s="114">
        <f>SUM(F4-D4)</f>
        <v>446675.61000000034</v>
      </c>
      <c r="F4" s="114">
        <f>SUM(F5,F16,F22,F25,F31)</f>
        <v>3574714.6100000003</v>
      </c>
      <c r="G4" s="170">
        <f>SUM(G5,G16,G22,G25,G31)</f>
        <v>2825085.7</v>
      </c>
      <c r="H4" s="170">
        <f>SUM(H5:H34)</f>
        <v>2825085.7</v>
      </c>
    </row>
    <row r="5" spans="1:8" s="149" customFormat="1" ht="30" customHeight="1" x14ac:dyDescent="0.25">
      <c r="A5" s="154">
        <v>63</v>
      </c>
      <c r="B5" s="155" t="s">
        <v>74</v>
      </c>
      <c r="C5" s="148">
        <f>SUM(C6,C8,C11)</f>
        <v>2531035</v>
      </c>
      <c r="D5" s="148">
        <f>SUM(D8,D11)</f>
        <v>2636032</v>
      </c>
      <c r="E5" s="148">
        <f>SUM(F5-D5)</f>
        <v>393311.9700000002</v>
      </c>
      <c r="F5" s="148">
        <f>SUM(F6,F8,F11,F14)</f>
        <v>3029343.97</v>
      </c>
      <c r="G5" s="169">
        <v>2430800</v>
      </c>
      <c r="H5" s="169">
        <v>2430800</v>
      </c>
    </row>
    <row r="6" spans="1:8" s="29" customFormat="1" ht="30" customHeight="1" x14ac:dyDescent="0.25">
      <c r="A6" s="26">
        <v>634</v>
      </c>
      <c r="B6" s="27" t="s">
        <v>75</v>
      </c>
      <c r="C6" s="41">
        <v>340</v>
      </c>
      <c r="D6" s="41">
        <f>D7</f>
        <v>0</v>
      </c>
      <c r="E6" s="148">
        <f t="shared" ref="E6:E49" si="0">SUM(F6-D6)</f>
        <v>0</v>
      </c>
      <c r="F6" s="41">
        <v>0</v>
      </c>
      <c r="G6" s="171"/>
      <c r="H6" s="171"/>
    </row>
    <row r="7" spans="1:8" ht="30" customHeight="1" x14ac:dyDescent="0.25">
      <c r="A7" s="30">
        <v>6341</v>
      </c>
      <c r="B7" s="31" t="s">
        <v>154</v>
      </c>
      <c r="C7" s="41">
        <v>340</v>
      </c>
      <c r="D7" s="42"/>
      <c r="E7" s="148">
        <f t="shared" si="0"/>
        <v>0</v>
      </c>
      <c r="F7" s="42">
        <v>0</v>
      </c>
      <c r="G7" s="171"/>
      <c r="H7" s="171"/>
    </row>
    <row r="8" spans="1:8" s="29" customFormat="1" ht="30" customHeight="1" x14ac:dyDescent="0.25">
      <c r="A8" s="26">
        <v>636</v>
      </c>
      <c r="B8" s="27" t="s">
        <v>76</v>
      </c>
      <c r="C8" s="41">
        <v>2530479</v>
      </c>
      <c r="D8" s="41">
        <v>2635732</v>
      </c>
      <c r="E8" s="148">
        <f t="shared" si="0"/>
        <v>364651.14000000013</v>
      </c>
      <c r="F8" s="41">
        <f>SUM(F9:F10)</f>
        <v>3000383.14</v>
      </c>
      <c r="G8" s="171"/>
      <c r="H8" s="171"/>
    </row>
    <row r="9" spans="1:8" ht="30" customHeight="1" x14ac:dyDescent="0.25">
      <c r="A9" s="30">
        <v>6361</v>
      </c>
      <c r="B9" s="31" t="s">
        <v>137</v>
      </c>
      <c r="C9" s="42">
        <v>2513117</v>
      </c>
      <c r="D9" s="42"/>
      <c r="E9" s="151">
        <f t="shared" si="0"/>
        <v>2989367.37</v>
      </c>
      <c r="F9" s="42">
        <v>2989367.37</v>
      </c>
      <c r="G9" s="171"/>
      <c r="H9" s="171"/>
    </row>
    <row r="10" spans="1:8" ht="30" customHeight="1" x14ac:dyDescent="0.25">
      <c r="A10" s="30">
        <v>6362</v>
      </c>
      <c r="B10" s="31" t="s">
        <v>138</v>
      </c>
      <c r="C10" s="42">
        <v>17362</v>
      </c>
      <c r="D10" s="42"/>
      <c r="E10" s="151">
        <f t="shared" si="0"/>
        <v>11015.77</v>
      </c>
      <c r="F10" s="42">
        <v>11015.77</v>
      </c>
      <c r="G10" s="171"/>
      <c r="H10" s="171"/>
    </row>
    <row r="11" spans="1:8" s="29" customFormat="1" ht="30" customHeight="1" x14ac:dyDescent="0.25">
      <c r="A11" s="26">
        <v>638</v>
      </c>
      <c r="B11" s="27" t="s">
        <v>139</v>
      </c>
      <c r="C11" s="41">
        <v>216</v>
      </c>
      <c r="D11" s="41">
        <v>300</v>
      </c>
      <c r="E11" s="148">
        <f t="shared" si="0"/>
        <v>28160.83</v>
      </c>
      <c r="F11" s="41">
        <v>28460.83</v>
      </c>
      <c r="G11" s="171"/>
      <c r="H11" s="171"/>
    </row>
    <row r="12" spans="1:8" ht="30" customHeight="1" x14ac:dyDescent="0.25">
      <c r="A12" s="30">
        <v>6381</v>
      </c>
      <c r="B12" s="31" t="s">
        <v>140</v>
      </c>
      <c r="C12" s="42">
        <v>216</v>
      </c>
      <c r="D12" s="42"/>
      <c r="E12" s="151">
        <f t="shared" si="0"/>
        <v>28460.83</v>
      </c>
      <c r="F12" s="42">
        <v>28460.83</v>
      </c>
      <c r="G12" s="171"/>
      <c r="H12" s="171"/>
    </row>
    <row r="13" spans="1:8" ht="30" customHeight="1" x14ac:dyDescent="0.25">
      <c r="A13" s="30">
        <v>6382</v>
      </c>
      <c r="B13" s="31" t="s">
        <v>223</v>
      </c>
      <c r="C13" s="42">
        <v>0</v>
      </c>
      <c r="D13" s="42"/>
      <c r="E13" s="151">
        <f t="shared" si="0"/>
        <v>0</v>
      </c>
      <c r="F13" s="42">
        <v>0</v>
      </c>
      <c r="G13" s="171"/>
      <c r="H13" s="171"/>
    </row>
    <row r="14" spans="1:8" s="29" customFormat="1" ht="30" customHeight="1" x14ac:dyDescent="0.25">
      <c r="A14" s="26">
        <v>639</v>
      </c>
      <c r="B14" s="27" t="s">
        <v>139</v>
      </c>
      <c r="C14" s="41">
        <v>0</v>
      </c>
      <c r="D14" s="41">
        <v>0</v>
      </c>
      <c r="E14" s="148">
        <f t="shared" si="0"/>
        <v>500</v>
      </c>
      <c r="F14" s="41">
        <v>500</v>
      </c>
      <c r="G14" s="171"/>
      <c r="H14" s="171"/>
    </row>
    <row r="15" spans="1:8" ht="30" customHeight="1" x14ac:dyDescent="0.25">
      <c r="A15" s="30">
        <v>6391</v>
      </c>
      <c r="B15" s="31" t="s">
        <v>222</v>
      </c>
      <c r="C15" s="42">
        <v>0</v>
      </c>
      <c r="D15" s="42"/>
      <c r="E15" s="151">
        <f t="shared" si="0"/>
        <v>500</v>
      </c>
      <c r="F15" s="42">
        <v>500</v>
      </c>
      <c r="G15" s="171"/>
      <c r="H15" s="171"/>
    </row>
    <row r="16" spans="1:8" ht="30" customHeight="1" x14ac:dyDescent="0.25">
      <c r="A16" s="26">
        <v>64</v>
      </c>
      <c r="B16" s="27" t="s">
        <v>142</v>
      </c>
      <c r="C16" s="41">
        <v>0</v>
      </c>
      <c r="D16" s="41">
        <v>0</v>
      </c>
      <c r="E16" s="148">
        <f t="shared" si="0"/>
        <v>0</v>
      </c>
      <c r="F16" s="41">
        <v>0</v>
      </c>
      <c r="G16" s="171">
        <v>0</v>
      </c>
      <c r="H16" s="171">
        <v>0</v>
      </c>
    </row>
    <row r="17" spans="1:15" s="29" customFormat="1" ht="30" customHeight="1" x14ac:dyDescent="0.25">
      <c r="A17" s="26">
        <v>641</v>
      </c>
      <c r="B17" s="27" t="s">
        <v>143</v>
      </c>
      <c r="C17" s="41">
        <v>0</v>
      </c>
      <c r="D17" s="41">
        <v>0</v>
      </c>
      <c r="E17" s="148">
        <f t="shared" si="0"/>
        <v>0</v>
      </c>
      <c r="F17" s="41">
        <v>0</v>
      </c>
      <c r="G17" s="171"/>
      <c r="H17" s="171"/>
    </row>
    <row r="18" spans="1:15" ht="30" customHeight="1" x14ac:dyDescent="0.25">
      <c r="A18" s="30">
        <v>6413</v>
      </c>
      <c r="B18" s="31" t="s">
        <v>155</v>
      </c>
      <c r="C18" s="42">
        <v>0</v>
      </c>
      <c r="D18" s="42"/>
      <c r="E18" s="151">
        <f t="shared" si="0"/>
        <v>0</v>
      </c>
      <c r="F18" s="42">
        <v>0</v>
      </c>
      <c r="G18" s="171"/>
      <c r="H18" s="171"/>
    </row>
    <row r="19" spans="1:15" s="29" customFormat="1" ht="30" customHeight="1" x14ac:dyDescent="0.25">
      <c r="A19" s="26">
        <v>642</v>
      </c>
      <c r="B19" s="27" t="s">
        <v>144</v>
      </c>
      <c r="C19" s="41">
        <v>0</v>
      </c>
      <c r="D19" s="41">
        <v>0</v>
      </c>
      <c r="E19" s="148">
        <f t="shared" si="0"/>
        <v>0</v>
      </c>
      <c r="F19" s="41">
        <v>0</v>
      </c>
      <c r="G19" s="171"/>
      <c r="H19" s="171"/>
    </row>
    <row r="20" spans="1:15" ht="30" customHeight="1" x14ac:dyDescent="0.25">
      <c r="A20" s="30">
        <v>6422</v>
      </c>
      <c r="B20" s="31" t="s">
        <v>156</v>
      </c>
      <c r="C20" s="42">
        <v>0</v>
      </c>
      <c r="D20" s="42"/>
      <c r="E20" s="151">
        <f t="shared" si="0"/>
        <v>0</v>
      </c>
      <c r="F20" s="42">
        <v>0</v>
      </c>
      <c r="G20" s="171"/>
      <c r="H20" s="171"/>
    </row>
    <row r="21" spans="1:15" ht="30" customHeight="1" x14ac:dyDescent="0.25">
      <c r="A21" s="30">
        <v>6425</v>
      </c>
      <c r="B21" s="31" t="s">
        <v>284</v>
      </c>
      <c r="C21" s="42">
        <v>0</v>
      </c>
      <c r="D21" s="42"/>
      <c r="E21" s="151">
        <f t="shared" si="0"/>
        <v>0</v>
      </c>
      <c r="F21" s="42">
        <v>0</v>
      </c>
      <c r="G21" s="171"/>
      <c r="H21" s="171"/>
    </row>
    <row r="22" spans="1:15" s="150" customFormat="1" ht="30" customHeight="1" x14ac:dyDescent="0.25">
      <c r="A22" s="154">
        <v>65</v>
      </c>
      <c r="B22" s="155" t="s">
        <v>145</v>
      </c>
      <c r="C22" s="148">
        <v>55878</v>
      </c>
      <c r="D22" s="148">
        <v>66000</v>
      </c>
      <c r="E22" s="148">
        <f t="shared" si="0"/>
        <v>40000</v>
      </c>
      <c r="F22" s="148">
        <v>106000</v>
      </c>
      <c r="G22" s="169">
        <v>66280</v>
      </c>
      <c r="H22" s="169">
        <v>66280</v>
      </c>
    </row>
    <row r="23" spans="1:15" s="35" customFormat="1" ht="30" customHeight="1" x14ac:dyDescent="0.25">
      <c r="A23" s="26">
        <v>652</v>
      </c>
      <c r="B23" s="27" t="s">
        <v>72</v>
      </c>
      <c r="C23" s="41">
        <v>55878</v>
      </c>
      <c r="D23" s="41">
        <v>66000</v>
      </c>
      <c r="E23" s="148">
        <f t="shared" si="0"/>
        <v>40000</v>
      </c>
      <c r="F23" s="41">
        <v>106000</v>
      </c>
      <c r="G23" s="168"/>
      <c r="H23" s="168"/>
      <c r="I23" s="33"/>
      <c r="J23" s="33"/>
      <c r="K23" s="33"/>
      <c r="L23" s="34"/>
      <c r="M23" s="34"/>
      <c r="N23" s="34"/>
      <c r="O23" s="34"/>
    </row>
    <row r="24" spans="1:15" ht="30" customHeight="1" x14ac:dyDescent="0.25">
      <c r="A24" s="30">
        <v>6526</v>
      </c>
      <c r="B24" s="31" t="s">
        <v>73</v>
      </c>
      <c r="C24" s="42">
        <v>55878</v>
      </c>
      <c r="D24" s="42"/>
      <c r="E24" s="151">
        <f t="shared" si="0"/>
        <v>106000</v>
      </c>
      <c r="F24" s="42">
        <v>106000</v>
      </c>
      <c r="G24" s="171"/>
      <c r="H24" s="171"/>
      <c r="I24" s="152"/>
      <c r="J24" s="152"/>
      <c r="K24" s="152"/>
      <c r="L24" s="152"/>
      <c r="M24" s="152"/>
      <c r="N24" s="153"/>
      <c r="O24" s="153"/>
    </row>
    <row r="25" spans="1:15" ht="30" customHeight="1" x14ac:dyDescent="0.25">
      <c r="A25" s="26">
        <v>66</v>
      </c>
      <c r="B25" s="27" t="s">
        <v>70</v>
      </c>
      <c r="C25" s="41">
        <v>1669</v>
      </c>
      <c r="D25" s="41">
        <v>0</v>
      </c>
      <c r="E25" s="148">
        <f t="shared" si="0"/>
        <v>5500</v>
      </c>
      <c r="F25" s="41">
        <v>5500</v>
      </c>
      <c r="G25" s="171">
        <v>0</v>
      </c>
      <c r="H25" s="171">
        <v>0</v>
      </c>
    </row>
    <row r="26" spans="1:15" s="150" customFormat="1" ht="30" customHeight="1" x14ac:dyDescent="0.25">
      <c r="A26" s="154">
        <v>661</v>
      </c>
      <c r="B26" s="155" t="s">
        <v>146</v>
      </c>
      <c r="C26" s="148">
        <v>0</v>
      </c>
      <c r="D26" s="148">
        <v>0</v>
      </c>
      <c r="E26" s="148">
        <f t="shared" si="0"/>
        <v>5000</v>
      </c>
      <c r="F26" s="148">
        <v>5000</v>
      </c>
      <c r="G26" s="169"/>
      <c r="H26" s="169"/>
    </row>
    <row r="27" spans="1:15" ht="30" customHeight="1" x14ac:dyDescent="0.25">
      <c r="A27" s="30">
        <v>6615</v>
      </c>
      <c r="B27" s="31" t="s">
        <v>215</v>
      </c>
      <c r="C27" s="42">
        <v>0</v>
      </c>
      <c r="D27" s="42"/>
      <c r="E27" s="151">
        <f t="shared" si="0"/>
        <v>5000</v>
      </c>
      <c r="F27" s="42">
        <v>5000</v>
      </c>
      <c r="G27" s="171"/>
      <c r="H27" s="171"/>
    </row>
    <row r="28" spans="1:15" s="150" customFormat="1" ht="30" customHeight="1" x14ac:dyDescent="0.25">
      <c r="A28" s="154">
        <v>663</v>
      </c>
      <c r="B28" s="155" t="s">
        <v>71</v>
      </c>
      <c r="C28" s="148">
        <v>1669</v>
      </c>
      <c r="D28" s="148">
        <v>0</v>
      </c>
      <c r="E28" s="148">
        <f t="shared" si="0"/>
        <v>500</v>
      </c>
      <c r="F28" s="148">
        <v>500</v>
      </c>
      <c r="G28" s="169"/>
      <c r="H28" s="169"/>
    </row>
    <row r="29" spans="1:15" ht="30" customHeight="1" x14ac:dyDescent="0.25">
      <c r="A29" s="30">
        <v>6631</v>
      </c>
      <c r="B29" s="31" t="s">
        <v>147</v>
      </c>
      <c r="C29" s="42">
        <v>1074</v>
      </c>
      <c r="D29" s="42"/>
      <c r="E29" s="151">
        <f t="shared" si="0"/>
        <v>500</v>
      </c>
      <c r="F29" s="42">
        <v>500</v>
      </c>
      <c r="G29" s="171"/>
      <c r="H29" s="171"/>
    </row>
    <row r="30" spans="1:15" ht="30" customHeight="1" x14ac:dyDescent="0.25">
      <c r="A30" s="30">
        <v>6632</v>
      </c>
      <c r="B30" s="31" t="s">
        <v>221</v>
      </c>
      <c r="C30" s="42">
        <v>595</v>
      </c>
      <c r="D30" s="42"/>
      <c r="E30" s="151">
        <f t="shared" si="0"/>
        <v>0</v>
      </c>
      <c r="F30" s="42">
        <v>0</v>
      </c>
      <c r="G30" s="171"/>
      <c r="H30" s="171"/>
    </row>
    <row r="31" spans="1:15" s="149" customFormat="1" ht="30" customHeight="1" x14ac:dyDescent="0.25">
      <c r="A31" s="154">
        <v>67</v>
      </c>
      <c r="B31" s="155" t="s">
        <v>67</v>
      </c>
      <c r="C31" s="148">
        <v>345676</v>
      </c>
      <c r="D31" s="148">
        <v>426007</v>
      </c>
      <c r="E31" s="148">
        <f t="shared" si="0"/>
        <v>7863.640000000014</v>
      </c>
      <c r="F31" s="148">
        <f>SUM(F32)</f>
        <v>433870.64</v>
      </c>
      <c r="G31" s="169">
        <v>328005.7</v>
      </c>
      <c r="H31" s="169">
        <v>328005.7</v>
      </c>
    </row>
    <row r="32" spans="1:15" ht="30" customHeight="1" x14ac:dyDescent="0.25">
      <c r="A32" s="26">
        <v>671</v>
      </c>
      <c r="B32" s="27" t="s">
        <v>141</v>
      </c>
      <c r="C32" s="41">
        <v>345676</v>
      </c>
      <c r="D32" s="41">
        <v>426007</v>
      </c>
      <c r="E32" s="148">
        <f t="shared" si="0"/>
        <v>7863.640000000014</v>
      </c>
      <c r="F32" s="41">
        <f>SUM(F33:F34)</f>
        <v>433870.64</v>
      </c>
      <c r="G32" s="171"/>
      <c r="H32" s="171"/>
    </row>
    <row r="33" spans="1:8" ht="30" customHeight="1" x14ac:dyDescent="0.25">
      <c r="A33" s="30">
        <v>6711</v>
      </c>
      <c r="B33" s="31" t="s">
        <v>68</v>
      </c>
      <c r="C33" s="42">
        <v>341208</v>
      </c>
      <c r="D33" s="42"/>
      <c r="E33" s="151">
        <f t="shared" si="0"/>
        <v>425005.33</v>
      </c>
      <c r="F33" s="42">
        <v>425005.33</v>
      </c>
      <c r="G33" s="171"/>
      <c r="H33" s="171"/>
    </row>
    <row r="34" spans="1:8" ht="37.5" customHeight="1" x14ac:dyDescent="0.25">
      <c r="A34" s="30">
        <v>6712</v>
      </c>
      <c r="B34" s="65" t="s">
        <v>69</v>
      </c>
      <c r="C34" s="42">
        <v>4468</v>
      </c>
      <c r="D34" s="42"/>
      <c r="E34" s="151">
        <f t="shared" si="0"/>
        <v>8865.31</v>
      </c>
      <c r="F34" s="42">
        <v>8865.31</v>
      </c>
      <c r="G34" s="171"/>
      <c r="H34" s="171"/>
    </row>
    <row r="35" spans="1:8" s="29" customFormat="1" ht="30" customHeight="1" x14ac:dyDescent="0.25">
      <c r="A35" s="113">
        <v>7</v>
      </c>
      <c r="B35" s="110" t="s">
        <v>191</v>
      </c>
      <c r="C35" s="114">
        <v>0</v>
      </c>
      <c r="D35" s="114">
        <v>0</v>
      </c>
      <c r="E35" s="114">
        <f t="shared" si="0"/>
        <v>0</v>
      </c>
      <c r="F35" s="114">
        <v>0</v>
      </c>
      <c r="G35" s="170">
        <v>0</v>
      </c>
      <c r="H35" s="170">
        <v>0</v>
      </c>
    </row>
    <row r="36" spans="1:8" s="29" customFormat="1" ht="30" customHeight="1" x14ac:dyDescent="0.25">
      <c r="A36" s="64">
        <v>71</v>
      </c>
      <c r="B36" s="62" t="s">
        <v>192</v>
      </c>
      <c r="C36" s="41">
        <v>0</v>
      </c>
      <c r="D36" s="41">
        <v>0</v>
      </c>
      <c r="E36" s="148">
        <f t="shared" si="0"/>
        <v>0</v>
      </c>
      <c r="F36" s="41">
        <v>0</v>
      </c>
      <c r="G36" s="171">
        <v>0</v>
      </c>
      <c r="H36" s="171">
        <v>0</v>
      </c>
    </row>
    <row r="37" spans="1:8" ht="30" customHeight="1" x14ac:dyDescent="0.25">
      <c r="A37" s="63">
        <v>711</v>
      </c>
      <c r="B37" s="61" t="s">
        <v>193</v>
      </c>
      <c r="C37" s="41">
        <v>0</v>
      </c>
      <c r="D37" s="41">
        <v>0</v>
      </c>
      <c r="E37" s="148">
        <f t="shared" si="0"/>
        <v>0</v>
      </c>
      <c r="F37" s="41">
        <v>0</v>
      </c>
      <c r="G37" s="171"/>
      <c r="H37" s="171"/>
    </row>
    <row r="38" spans="1:8" s="29" customFormat="1" ht="30" customHeight="1" x14ac:dyDescent="0.25">
      <c r="A38" s="64">
        <v>72</v>
      </c>
      <c r="B38" s="62" t="s">
        <v>194</v>
      </c>
      <c r="C38" s="41">
        <v>0</v>
      </c>
      <c r="D38" s="41">
        <v>0</v>
      </c>
      <c r="E38" s="148">
        <f t="shared" si="0"/>
        <v>0</v>
      </c>
      <c r="F38" s="41">
        <v>0</v>
      </c>
      <c r="G38" s="171">
        <v>0</v>
      </c>
      <c r="H38" s="171">
        <v>0</v>
      </c>
    </row>
    <row r="39" spans="1:8" ht="30" customHeight="1" x14ac:dyDescent="0.25">
      <c r="A39" s="63">
        <v>721</v>
      </c>
      <c r="B39" s="61" t="s">
        <v>195</v>
      </c>
      <c r="C39" s="41">
        <v>0</v>
      </c>
      <c r="D39" s="41">
        <v>0</v>
      </c>
      <c r="E39" s="148">
        <f t="shared" si="0"/>
        <v>0</v>
      </c>
      <c r="F39" s="41">
        <v>0</v>
      </c>
      <c r="G39" s="171"/>
      <c r="H39" s="171"/>
    </row>
    <row r="40" spans="1:8" ht="30" customHeight="1" x14ac:dyDescent="0.25">
      <c r="A40" s="63">
        <v>722</v>
      </c>
      <c r="B40" s="61" t="s">
        <v>196</v>
      </c>
      <c r="C40" s="41">
        <v>0</v>
      </c>
      <c r="D40" s="41">
        <v>0</v>
      </c>
      <c r="E40" s="148">
        <f t="shared" si="0"/>
        <v>0</v>
      </c>
      <c r="F40" s="41">
        <v>0</v>
      </c>
      <c r="G40" s="171"/>
      <c r="H40" s="171"/>
    </row>
    <row r="41" spans="1:8" ht="30" customHeight="1" x14ac:dyDescent="0.25">
      <c r="A41" s="66">
        <v>723</v>
      </c>
      <c r="B41" s="67" t="s">
        <v>197</v>
      </c>
      <c r="C41" s="41">
        <v>0</v>
      </c>
      <c r="D41" s="41">
        <v>0</v>
      </c>
      <c r="E41" s="148">
        <f t="shared" si="0"/>
        <v>0</v>
      </c>
      <c r="F41" s="41">
        <v>0</v>
      </c>
      <c r="G41" s="171"/>
      <c r="H41" s="171"/>
    </row>
    <row r="42" spans="1:8" s="29" customFormat="1" ht="30" customHeight="1" x14ac:dyDescent="0.25">
      <c r="A42" s="109">
        <v>8</v>
      </c>
      <c r="B42" s="110" t="s">
        <v>198</v>
      </c>
      <c r="C42" s="114">
        <v>0</v>
      </c>
      <c r="D42" s="114">
        <v>0</v>
      </c>
      <c r="E42" s="114">
        <f t="shared" si="0"/>
        <v>0</v>
      </c>
      <c r="F42" s="114">
        <v>0</v>
      </c>
      <c r="G42" s="170">
        <v>0</v>
      </c>
      <c r="H42" s="170">
        <v>0</v>
      </c>
    </row>
    <row r="43" spans="1:8" s="29" customFormat="1" ht="30" customHeight="1" x14ac:dyDescent="0.25">
      <c r="A43" s="68">
        <v>81</v>
      </c>
      <c r="B43" s="62" t="s">
        <v>199</v>
      </c>
      <c r="C43" s="41">
        <v>0</v>
      </c>
      <c r="D43" s="41">
        <v>0</v>
      </c>
      <c r="E43" s="148">
        <f t="shared" si="0"/>
        <v>0</v>
      </c>
      <c r="F43" s="41">
        <v>0</v>
      </c>
      <c r="G43" s="171">
        <v>0</v>
      </c>
      <c r="H43" s="171">
        <v>0</v>
      </c>
    </row>
    <row r="44" spans="1:8" ht="30" customHeight="1" x14ac:dyDescent="0.25">
      <c r="A44" s="69">
        <v>818</v>
      </c>
      <c r="B44" s="61" t="s">
        <v>200</v>
      </c>
      <c r="C44" s="41">
        <v>0</v>
      </c>
      <c r="D44" s="41">
        <v>0</v>
      </c>
      <c r="E44" s="148">
        <f t="shared" si="0"/>
        <v>0</v>
      </c>
      <c r="F44" s="41">
        <v>0</v>
      </c>
      <c r="G44" s="171"/>
      <c r="H44" s="171"/>
    </row>
    <row r="45" spans="1:8" s="29" customFormat="1" ht="30" customHeight="1" x14ac:dyDescent="0.25">
      <c r="A45" s="68">
        <v>83</v>
      </c>
      <c r="B45" s="62" t="s">
        <v>201</v>
      </c>
      <c r="C45" s="41">
        <v>0</v>
      </c>
      <c r="D45" s="41">
        <v>0</v>
      </c>
      <c r="E45" s="148">
        <f t="shared" si="0"/>
        <v>0</v>
      </c>
      <c r="F45" s="41">
        <v>0</v>
      </c>
      <c r="G45" s="171">
        <v>0</v>
      </c>
      <c r="H45" s="171">
        <v>0</v>
      </c>
    </row>
    <row r="46" spans="1:8" ht="30" customHeight="1" x14ac:dyDescent="0.25">
      <c r="A46" s="69">
        <v>832</v>
      </c>
      <c r="B46" s="61" t="s">
        <v>202</v>
      </c>
      <c r="C46" s="41">
        <v>0</v>
      </c>
      <c r="D46" s="41">
        <v>0</v>
      </c>
      <c r="E46" s="148">
        <f t="shared" si="0"/>
        <v>0</v>
      </c>
      <c r="F46" s="41">
        <v>0</v>
      </c>
      <c r="G46" s="171"/>
      <c r="H46" s="171"/>
    </row>
    <row r="47" spans="1:8" s="29" customFormat="1" ht="30" customHeight="1" x14ac:dyDescent="0.25">
      <c r="A47" s="68">
        <v>84</v>
      </c>
      <c r="B47" s="62" t="s">
        <v>203</v>
      </c>
      <c r="C47" s="41">
        <v>0</v>
      </c>
      <c r="D47" s="41">
        <v>0</v>
      </c>
      <c r="E47" s="148">
        <f t="shared" si="0"/>
        <v>0</v>
      </c>
      <c r="F47" s="41">
        <v>0</v>
      </c>
      <c r="G47" s="171">
        <v>0</v>
      </c>
      <c r="H47" s="171">
        <v>0</v>
      </c>
    </row>
    <row r="48" spans="1:8" ht="30" customHeight="1" x14ac:dyDescent="0.25">
      <c r="A48" s="69">
        <v>844</v>
      </c>
      <c r="B48" s="61" t="s">
        <v>204</v>
      </c>
      <c r="C48" s="41">
        <v>0</v>
      </c>
      <c r="D48" s="41">
        <v>0</v>
      </c>
      <c r="E48" s="148">
        <f t="shared" si="0"/>
        <v>0</v>
      </c>
      <c r="F48" s="41">
        <v>0</v>
      </c>
      <c r="G48" s="171"/>
      <c r="H48" s="171"/>
    </row>
    <row r="49" spans="1:8" ht="30" customHeight="1" x14ac:dyDescent="0.25">
      <c r="A49" s="116" t="s">
        <v>77</v>
      </c>
      <c r="B49" s="117"/>
      <c r="C49" s="114">
        <f>SUM(C4,C35,C42)</f>
        <v>2934258</v>
      </c>
      <c r="D49" s="118">
        <f>SUM(D4,D35,D42)</f>
        <v>3128039</v>
      </c>
      <c r="E49" s="114">
        <f t="shared" si="0"/>
        <v>446675.61000000034</v>
      </c>
      <c r="F49" s="114">
        <f>SUM(F4,F35,F42)</f>
        <v>3574714.6100000003</v>
      </c>
      <c r="G49" s="170">
        <f>SUM(G4,G35,G42)</f>
        <v>2825085.7</v>
      </c>
      <c r="H49" s="170">
        <f>SUM(H4,H35,H42)</f>
        <v>2825085.7</v>
      </c>
    </row>
    <row r="50" spans="1:8" ht="30" customHeight="1" x14ac:dyDescent="0.25">
      <c r="A50" s="58"/>
      <c r="B50" s="37"/>
      <c r="C50" s="48"/>
      <c r="D50" s="48"/>
      <c r="E50" s="48"/>
      <c r="F50" s="48"/>
    </row>
    <row r="51" spans="1:8" s="40" customFormat="1" ht="20.25" customHeight="1" x14ac:dyDescent="0.25">
      <c r="A51" s="181" t="s">
        <v>148</v>
      </c>
      <c r="B51" s="181"/>
      <c r="C51" s="181"/>
      <c r="D51" s="181"/>
      <c r="E51" s="181"/>
      <c r="F51" s="181"/>
      <c r="G51" s="163"/>
      <c r="H51" s="163"/>
    </row>
    <row r="52" spans="1:8" s="90" customFormat="1" ht="44.25" customHeight="1" x14ac:dyDescent="0.25">
      <c r="A52" s="18" t="s">
        <v>209</v>
      </c>
      <c r="B52" s="19" t="s">
        <v>210</v>
      </c>
      <c r="C52" s="20" t="s">
        <v>336</v>
      </c>
      <c r="D52" s="21" t="s">
        <v>279</v>
      </c>
      <c r="E52" s="21" t="s">
        <v>173</v>
      </c>
      <c r="F52" s="21" t="s">
        <v>335</v>
      </c>
      <c r="G52" s="166" t="s">
        <v>341</v>
      </c>
      <c r="H52" s="166" t="s">
        <v>342</v>
      </c>
    </row>
    <row r="53" spans="1:8" s="40" customFormat="1" ht="13.2" x14ac:dyDescent="0.25">
      <c r="A53" s="180">
        <v>1</v>
      </c>
      <c r="B53" s="180"/>
      <c r="C53" s="87">
        <v>2</v>
      </c>
      <c r="D53" s="55">
        <v>3</v>
      </c>
      <c r="E53" s="55">
        <v>4</v>
      </c>
      <c r="F53" s="55">
        <v>5</v>
      </c>
      <c r="G53" s="162">
        <v>6</v>
      </c>
      <c r="H53" s="162">
        <v>7</v>
      </c>
    </row>
    <row r="54" spans="1:8" s="40" customFormat="1" ht="20.25" customHeight="1" x14ac:dyDescent="0.25">
      <c r="A54" s="44">
        <v>1</v>
      </c>
      <c r="B54" s="44" t="s">
        <v>311</v>
      </c>
      <c r="C54" s="36">
        <v>342342</v>
      </c>
      <c r="D54" s="36">
        <v>426007</v>
      </c>
      <c r="E54" s="36">
        <f t="shared" ref="E54:E59" si="1">SUM(F54-D54)</f>
        <v>7863.640000000014</v>
      </c>
      <c r="F54" s="36">
        <v>433870.64</v>
      </c>
      <c r="G54" s="167">
        <v>328005.7</v>
      </c>
      <c r="H54" s="167">
        <v>328005.7</v>
      </c>
    </row>
    <row r="55" spans="1:8" s="40" customFormat="1" ht="20.25" customHeight="1" x14ac:dyDescent="0.25">
      <c r="A55" s="44">
        <v>2</v>
      </c>
      <c r="B55" s="44" t="s">
        <v>152</v>
      </c>
      <c r="C55" s="36">
        <v>0</v>
      </c>
      <c r="D55" s="36">
        <v>0</v>
      </c>
      <c r="E55" s="36">
        <f t="shared" si="1"/>
        <v>5000</v>
      </c>
      <c r="F55" s="36">
        <v>5000</v>
      </c>
      <c r="G55" s="167">
        <v>0</v>
      </c>
      <c r="H55" s="167">
        <v>0</v>
      </c>
    </row>
    <row r="56" spans="1:8" s="40" customFormat="1" ht="20.25" customHeight="1" x14ac:dyDescent="0.25">
      <c r="A56" s="44">
        <v>3</v>
      </c>
      <c r="B56" s="44" t="s">
        <v>149</v>
      </c>
      <c r="C56" s="36">
        <v>1669</v>
      </c>
      <c r="D56" s="36">
        <v>0</v>
      </c>
      <c r="E56" s="36">
        <f t="shared" si="1"/>
        <v>500</v>
      </c>
      <c r="F56" s="36">
        <v>500</v>
      </c>
      <c r="G56" s="167">
        <v>0</v>
      </c>
      <c r="H56" s="167">
        <v>0</v>
      </c>
    </row>
    <row r="57" spans="1:8" s="40" customFormat="1" ht="20.25" customHeight="1" x14ac:dyDescent="0.25">
      <c r="A57" s="44">
        <v>4</v>
      </c>
      <c r="B57" s="44" t="s">
        <v>312</v>
      </c>
      <c r="C57" s="36">
        <v>51526</v>
      </c>
      <c r="D57" s="36">
        <v>66000</v>
      </c>
      <c r="E57" s="36">
        <f t="shared" si="1"/>
        <v>40000</v>
      </c>
      <c r="F57" s="36">
        <v>106000</v>
      </c>
      <c r="G57" s="167">
        <v>66280</v>
      </c>
      <c r="H57" s="167">
        <v>66280</v>
      </c>
    </row>
    <row r="58" spans="1:8" s="40" customFormat="1" ht="20.25" customHeight="1" x14ac:dyDescent="0.25">
      <c r="A58" s="44">
        <v>5</v>
      </c>
      <c r="B58" s="44" t="s">
        <v>151</v>
      </c>
      <c r="C58" s="36">
        <v>2538721</v>
      </c>
      <c r="D58" s="36">
        <v>2636032</v>
      </c>
      <c r="E58" s="36">
        <f t="shared" si="1"/>
        <v>393311.9700000002</v>
      </c>
      <c r="F58" s="41">
        <v>3029343.97</v>
      </c>
      <c r="G58" s="167">
        <v>2430800</v>
      </c>
      <c r="H58" s="167">
        <v>2430800</v>
      </c>
    </row>
    <row r="59" spans="1:8" s="43" customFormat="1" ht="20.25" customHeight="1" x14ac:dyDescent="0.25">
      <c r="A59" s="44"/>
      <c r="B59" s="46" t="s">
        <v>153</v>
      </c>
      <c r="C59" s="36">
        <f>SUM(C54:C58)</f>
        <v>2934258</v>
      </c>
      <c r="D59" s="47">
        <f>SUM(D54:D58)</f>
        <v>3128039</v>
      </c>
      <c r="E59" s="36">
        <f t="shared" si="1"/>
        <v>446675.61000000034</v>
      </c>
      <c r="F59" s="47">
        <f>SUM(F54:F58)</f>
        <v>3574714.6100000003</v>
      </c>
      <c r="G59" s="167">
        <f>SUM(G54:G58)</f>
        <v>2825085.7</v>
      </c>
      <c r="H59" s="167">
        <f>SUM(H54:H58)</f>
        <v>2825085.7</v>
      </c>
    </row>
    <row r="60" spans="1:8" s="43" customFormat="1" ht="13.2" x14ac:dyDescent="0.25">
      <c r="A60" s="45"/>
      <c r="B60" s="38"/>
      <c r="C60" s="51"/>
      <c r="D60" s="51"/>
      <c r="E60" s="51"/>
      <c r="F60" s="51"/>
    </row>
  </sheetData>
  <mergeCells count="4">
    <mergeCell ref="A1:F1"/>
    <mergeCell ref="A53:B53"/>
    <mergeCell ref="A51:F51"/>
    <mergeCell ref="A3:B3"/>
  </mergeCells>
  <pageMargins left="0.7" right="0.7" top="0.75" bottom="0.75" header="0.3" footer="0.3"/>
  <pageSetup paperSize="9" scale="62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zoomScaleNormal="100" workbookViewId="0">
      <selection activeCell="H96" sqref="H96"/>
    </sheetView>
  </sheetViews>
  <sheetFormatPr defaultColWidth="9.109375" defaultRowHeight="13.2" x14ac:dyDescent="0.25"/>
  <cols>
    <col min="1" max="1" width="9.33203125" style="60" customWidth="1"/>
    <col min="2" max="2" width="42.33203125" style="16" customWidth="1"/>
    <col min="3" max="3" width="18.44140625" style="17" customWidth="1"/>
    <col min="4" max="5" width="18.88671875" style="17" customWidth="1"/>
    <col min="6" max="8" width="18" style="17" customWidth="1"/>
    <col min="9" max="11" width="15.33203125" style="16" customWidth="1"/>
    <col min="12" max="15" width="15.109375" style="16" customWidth="1"/>
    <col min="16" max="16" width="16.6640625" style="16" hidden="1" customWidth="1"/>
    <col min="17" max="17" width="16.44140625" style="16" hidden="1" customWidth="1"/>
    <col min="18" max="18" width="12.5546875" style="16" hidden="1" customWidth="1"/>
    <col min="19" max="19" width="15.109375" style="16" customWidth="1"/>
    <col min="20" max="16384" width="9.109375" style="16"/>
  </cols>
  <sheetData>
    <row r="1" spans="1:8" ht="22.5" customHeight="1" x14ac:dyDescent="0.25">
      <c r="A1" s="185" t="s">
        <v>350</v>
      </c>
      <c r="B1" s="185"/>
      <c r="C1" s="185"/>
      <c r="D1" s="185"/>
      <c r="E1" s="185"/>
      <c r="F1" s="185"/>
      <c r="G1" s="185"/>
      <c r="H1" s="185"/>
    </row>
    <row r="2" spans="1:8" s="52" customFormat="1" ht="39.6" x14ac:dyDescent="0.25">
      <c r="A2" s="57" t="s">
        <v>78</v>
      </c>
      <c r="B2" s="19" t="s">
        <v>66</v>
      </c>
      <c r="C2" s="20" t="s">
        <v>212</v>
      </c>
      <c r="D2" s="21" t="s">
        <v>279</v>
      </c>
      <c r="E2" s="21" t="s">
        <v>173</v>
      </c>
      <c r="F2" s="21" t="s">
        <v>332</v>
      </c>
      <c r="G2" s="21" t="s">
        <v>333</v>
      </c>
      <c r="H2" s="21" t="s">
        <v>334</v>
      </c>
    </row>
    <row r="3" spans="1:8" s="56" customFormat="1" x14ac:dyDescent="0.25">
      <c r="A3" s="186">
        <v>1</v>
      </c>
      <c r="B3" s="187"/>
      <c r="C3" s="23">
        <v>2</v>
      </c>
      <c r="D3" s="24">
        <v>3</v>
      </c>
      <c r="E3" s="24">
        <v>4</v>
      </c>
      <c r="F3" s="24">
        <v>5</v>
      </c>
      <c r="G3" s="24">
        <v>6</v>
      </c>
      <c r="H3" s="24">
        <v>7</v>
      </c>
    </row>
    <row r="4" spans="1:8" x14ac:dyDescent="0.25">
      <c r="A4" s="106">
        <v>3</v>
      </c>
      <c r="B4" s="107" t="s">
        <v>302</v>
      </c>
      <c r="C4" s="108">
        <f>SUM(C5,C15,C47,C56)</f>
        <v>2913631</v>
      </c>
      <c r="D4" s="108">
        <f>SUM(D5,D15,D47,D56)</f>
        <v>3097239</v>
      </c>
      <c r="E4" s="108">
        <f>SUM(F4-D4)</f>
        <v>457544.53000000026</v>
      </c>
      <c r="F4" s="108">
        <f>SUM(F5,F15,F47,F51,F56,F59)</f>
        <v>3554783.5300000003</v>
      </c>
      <c r="G4" s="108">
        <f>SUM(G5:G62)</f>
        <v>2800585.7</v>
      </c>
      <c r="H4" s="108">
        <v>2800585.7</v>
      </c>
    </row>
    <row r="5" spans="1:8" x14ac:dyDescent="0.25">
      <c r="A5" s="26">
        <v>31</v>
      </c>
      <c r="B5" s="53" t="s">
        <v>79</v>
      </c>
      <c r="C5" s="28">
        <v>2389641</v>
      </c>
      <c r="D5" s="28">
        <f>SUM(D6,D10,D12)</f>
        <v>2475825</v>
      </c>
      <c r="E5" s="146">
        <f>SUM(F5-D5)</f>
        <v>345889.43999999994</v>
      </c>
      <c r="F5" s="28">
        <f>SUM(F6,F10,F12)</f>
        <v>2821714.44</v>
      </c>
      <c r="G5" s="28">
        <v>2239500</v>
      </c>
      <c r="H5" s="28">
        <v>2239500</v>
      </c>
    </row>
    <row r="6" spans="1:8" x14ac:dyDescent="0.25">
      <c r="A6" s="26">
        <v>311</v>
      </c>
      <c r="B6" s="53" t="s">
        <v>80</v>
      </c>
      <c r="C6" s="28">
        <v>1968326</v>
      </c>
      <c r="D6" s="28">
        <v>2043657</v>
      </c>
      <c r="E6" s="146">
        <f t="shared" ref="E6:E69" si="0">SUM(F6-D6)</f>
        <v>292378.70999999996</v>
      </c>
      <c r="F6" s="28">
        <f>SUM(F7:F9)</f>
        <v>2336035.71</v>
      </c>
      <c r="G6" s="28"/>
      <c r="H6" s="28"/>
    </row>
    <row r="7" spans="1:8" x14ac:dyDescent="0.25">
      <c r="A7" s="30">
        <v>3111</v>
      </c>
      <c r="B7" s="31" t="s">
        <v>81</v>
      </c>
      <c r="C7" s="32">
        <v>1941360</v>
      </c>
      <c r="D7" s="32">
        <v>2014657</v>
      </c>
      <c r="E7" s="147">
        <f t="shared" si="0"/>
        <v>261378.70999999996</v>
      </c>
      <c r="F7" s="32">
        <v>2276035.71</v>
      </c>
      <c r="G7" s="32"/>
      <c r="H7" s="32"/>
    </row>
    <row r="8" spans="1:8" x14ac:dyDescent="0.25">
      <c r="A8" s="30">
        <v>3113</v>
      </c>
      <c r="B8" s="31" t="s">
        <v>127</v>
      </c>
      <c r="C8" s="32">
        <v>17677</v>
      </c>
      <c r="D8" s="32">
        <v>18000</v>
      </c>
      <c r="E8" s="147">
        <f t="shared" si="0"/>
        <v>32000</v>
      </c>
      <c r="F8" s="32">
        <v>50000</v>
      </c>
      <c r="G8" s="32"/>
      <c r="H8" s="32"/>
    </row>
    <row r="9" spans="1:8" x14ac:dyDescent="0.25">
      <c r="A9" s="30">
        <v>3114</v>
      </c>
      <c r="B9" s="31" t="s">
        <v>128</v>
      </c>
      <c r="C9" s="32">
        <v>9289</v>
      </c>
      <c r="D9" s="32">
        <v>11000</v>
      </c>
      <c r="E9" s="147">
        <f t="shared" si="0"/>
        <v>-1000</v>
      </c>
      <c r="F9" s="32">
        <v>10000</v>
      </c>
      <c r="G9" s="32"/>
      <c r="H9" s="32"/>
    </row>
    <row r="10" spans="1:8" x14ac:dyDescent="0.25">
      <c r="A10" s="26">
        <v>312</v>
      </c>
      <c r="B10" s="53" t="s">
        <v>82</v>
      </c>
      <c r="C10" s="28">
        <v>100206</v>
      </c>
      <c r="D10" s="28">
        <v>104100</v>
      </c>
      <c r="E10" s="146">
        <f t="shared" si="0"/>
        <v>3400</v>
      </c>
      <c r="F10" s="28">
        <f>SUM(F11)</f>
        <v>107500</v>
      </c>
      <c r="G10" s="28"/>
      <c r="H10" s="28"/>
    </row>
    <row r="11" spans="1:8" x14ac:dyDescent="0.25">
      <c r="A11" s="30" t="s">
        <v>4</v>
      </c>
      <c r="B11" s="54" t="s">
        <v>82</v>
      </c>
      <c r="C11" s="32">
        <v>100206</v>
      </c>
      <c r="D11" s="32">
        <v>104100</v>
      </c>
      <c r="E11" s="147">
        <f t="shared" si="0"/>
        <v>3400</v>
      </c>
      <c r="F11" s="32">
        <v>107500</v>
      </c>
      <c r="G11" s="32"/>
      <c r="H11" s="32"/>
    </row>
    <row r="12" spans="1:8" x14ac:dyDescent="0.25">
      <c r="A12" s="26">
        <v>313</v>
      </c>
      <c r="B12" s="53" t="s">
        <v>83</v>
      </c>
      <c r="C12" s="28">
        <v>321109</v>
      </c>
      <c r="D12" s="28">
        <v>328068</v>
      </c>
      <c r="E12" s="146">
        <f t="shared" si="0"/>
        <v>50110.729999999981</v>
      </c>
      <c r="F12" s="28">
        <f>SUM(F13:F14)</f>
        <v>378178.73</v>
      </c>
      <c r="G12" s="28"/>
      <c r="H12" s="28"/>
    </row>
    <row r="13" spans="1:8" x14ac:dyDescent="0.25">
      <c r="A13" s="30">
        <v>3132</v>
      </c>
      <c r="B13" s="54" t="s">
        <v>84</v>
      </c>
      <c r="C13" s="32">
        <v>321109</v>
      </c>
      <c r="D13" s="32">
        <v>328568</v>
      </c>
      <c r="E13" s="147">
        <f t="shared" si="0"/>
        <v>49110.729999999981</v>
      </c>
      <c r="F13" s="32">
        <v>377678.73</v>
      </c>
      <c r="G13" s="32"/>
      <c r="H13" s="32"/>
    </row>
    <row r="14" spans="1:8" ht="26.4" x14ac:dyDescent="0.25">
      <c r="A14" s="30">
        <v>3133</v>
      </c>
      <c r="B14" s="54" t="s">
        <v>85</v>
      </c>
      <c r="C14" s="32">
        <v>0</v>
      </c>
      <c r="D14" s="32">
        <v>500</v>
      </c>
      <c r="E14" s="147">
        <f t="shared" si="0"/>
        <v>0</v>
      </c>
      <c r="F14" s="32">
        <v>500</v>
      </c>
      <c r="G14" s="32"/>
      <c r="H14" s="32"/>
    </row>
    <row r="15" spans="1:8" x14ac:dyDescent="0.25">
      <c r="A15" s="26">
        <v>32</v>
      </c>
      <c r="B15" s="53" t="s">
        <v>86</v>
      </c>
      <c r="C15" s="28">
        <v>313919</v>
      </c>
      <c r="D15" s="28">
        <f>SUM(D16,D21,D38,D40,D28)</f>
        <v>373685</v>
      </c>
      <c r="E15" s="146">
        <f t="shared" si="0"/>
        <v>98983.309999999939</v>
      </c>
      <c r="F15" s="28">
        <f>SUM(F16,F21,F28,F38,F40)</f>
        <v>472668.30999999994</v>
      </c>
      <c r="G15" s="28">
        <v>348503.7</v>
      </c>
      <c r="H15" s="28">
        <v>348503.7</v>
      </c>
    </row>
    <row r="16" spans="1:8" x14ac:dyDescent="0.25">
      <c r="A16" s="26">
        <v>321</v>
      </c>
      <c r="B16" s="53" t="s">
        <v>87</v>
      </c>
      <c r="C16" s="28">
        <v>105078</v>
      </c>
      <c r="D16" s="28">
        <v>109871</v>
      </c>
      <c r="E16" s="146">
        <f t="shared" si="0"/>
        <v>68840.260000000009</v>
      </c>
      <c r="F16" s="28">
        <f>SUM(F17:F20)</f>
        <v>178711.26</v>
      </c>
      <c r="G16" s="28"/>
      <c r="H16" s="28"/>
    </row>
    <row r="17" spans="1:8" x14ac:dyDescent="0.25">
      <c r="A17" s="30" t="s">
        <v>8</v>
      </c>
      <c r="B17" s="54" t="s">
        <v>88</v>
      </c>
      <c r="C17" s="32">
        <v>7233</v>
      </c>
      <c r="D17" s="32">
        <v>6100</v>
      </c>
      <c r="E17" s="147">
        <f t="shared" si="0"/>
        <v>5000</v>
      </c>
      <c r="F17" s="32">
        <v>11100</v>
      </c>
      <c r="G17" s="32"/>
      <c r="H17" s="32"/>
    </row>
    <row r="18" spans="1:8" ht="26.4" x14ac:dyDescent="0.25">
      <c r="A18" s="30" t="s">
        <v>7</v>
      </c>
      <c r="B18" s="54" t="s">
        <v>89</v>
      </c>
      <c r="C18" s="32">
        <v>96895</v>
      </c>
      <c r="D18" s="32">
        <v>102471</v>
      </c>
      <c r="E18" s="147">
        <f t="shared" si="0"/>
        <v>64840.260000000009</v>
      </c>
      <c r="F18" s="32">
        <v>167311.26</v>
      </c>
      <c r="G18" s="32"/>
      <c r="H18" s="32"/>
    </row>
    <row r="19" spans="1:8" x14ac:dyDescent="0.25">
      <c r="A19" s="30">
        <v>3213</v>
      </c>
      <c r="B19" s="54" t="s">
        <v>90</v>
      </c>
      <c r="C19" s="32">
        <v>950</v>
      </c>
      <c r="D19" s="32">
        <v>1100</v>
      </c>
      <c r="E19" s="147">
        <f t="shared" si="0"/>
        <v>-850</v>
      </c>
      <c r="F19" s="32">
        <v>250</v>
      </c>
      <c r="G19" s="32"/>
      <c r="H19" s="32"/>
    </row>
    <row r="20" spans="1:8" x14ac:dyDescent="0.25">
      <c r="A20" s="30">
        <v>3214</v>
      </c>
      <c r="B20" s="54" t="s">
        <v>216</v>
      </c>
      <c r="C20" s="32">
        <v>0</v>
      </c>
      <c r="D20" s="32">
        <v>200</v>
      </c>
      <c r="E20" s="147">
        <f t="shared" si="0"/>
        <v>-150</v>
      </c>
      <c r="F20" s="32">
        <v>50</v>
      </c>
      <c r="G20" s="32"/>
      <c r="H20" s="32"/>
    </row>
    <row r="21" spans="1:8" x14ac:dyDescent="0.25">
      <c r="A21" s="26">
        <v>322</v>
      </c>
      <c r="B21" s="53" t="s">
        <v>91</v>
      </c>
      <c r="C21" s="28">
        <v>147913</v>
      </c>
      <c r="D21" s="28">
        <v>183811</v>
      </c>
      <c r="E21" s="146">
        <f t="shared" si="0"/>
        <v>-4657.1800000000221</v>
      </c>
      <c r="F21" s="28">
        <f>SUM(F22:F27)</f>
        <v>179153.81999999998</v>
      </c>
      <c r="G21" s="28"/>
      <c r="H21" s="28"/>
    </row>
    <row r="22" spans="1:8" x14ac:dyDescent="0.25">
      <c r="A22" s="30" t="s">
        <v>44</v>
      </c>
      <c r="B22" s="54" t="s">
        <v>92</v>
      </c>
      <c r="C22" s="32">
        <v>47924</v>
      </c>
      <c r="D22" s="32">
        <v>44074</v>
      </c>
      <c r="E22" s="147">
        <f t="shared" si="0"/>
        <v>-27020.19</v>
      </c>
      <c r="F22" s="32">
        <v>17053.810000000001</v>
      </c>
      <c r="G22" s="32"/>
      <c r="H22" s="32"/>
    </row>
    <row r="23" spans="1:8" x14ac:dyDescent="0.25">
      <c r="A23" s="30">
        <v>3222</v>
      </c>
      <c r="B23" s="54" t="s">
        <v>93</v>
      </c>
      <c r="C23" s="32">
        <v>53215</v>
      </c>
      <c r="D23" s="32">
        <v>71000</v>
      </c>
      <c r="E23" s="147">
        <f t="shared" si="0"/>
        <v>38800</v>
      </c>
      <c r="F23" s="32">
        <v>109800</v>
      </c>
      <c r="G23" s="32"/>
      <c r="H23" s="32"/>
    </row>
    <row r="24" spans="1:8" x14ac:dyDescent="0.25">
      <c r="A24" s="30" t="s">
        <v>41</v>
      </c>
      <c r="B24" s="54" t="s">
        <v>94</v>
      </c>
      <c r="C24" s="32">
        <v>39158</v>
      </c>
      <c r="D24" s="32">
        <v>60000</v>
      </c>
      <c r="E24" s="147">
        <f t="shared" si="0"/>
        <v>-14000</v>
      </c>
      <c r="F24" s="32">
        <v>46000</v>
      </c>
      <c r="G24" s="32"/>
      <c r="H24" s="32"/>
    </row>
    <row r="25" spans="1:8" ht="26.4" x14ac:dyDescent="0.25">
      <c r="A25" s="30" t="s">
        <v>46</v>
      </c>
      <c r="B25" s="54" t="s">
        <v>95</v>
      </c>
      <c r="C25" s="32">
        <v>919</v>
      </c>
      <c r="D25" s="32">
        <v>1550</v>
      </c>
      <c r="E25" s="147">
        <f t="shared" si="0"/>
        <v>979.32999999999993</v>
      </c>
      <c r="F25" s="32">
        <v>2529.33</v>
      </c>
      <c r="G25" s="32"/>
      <c r="H25" s="32"/>
    </row>
    <row r="26" spans="1:8" x14ac:dyDescent="0.25">
      <c r="A26" s="30">
        <v>3225</v>
      </c>
      <c r="B26" s="54" t="s">
        <v>96</v>
      </c>
      <c r="C26" s="32">
        <v>5648</v>
      </c>
      <c r="D26" s="32">
        <v>6137</v>
      </c>
      <c r="E26" s="147">
        <f t="shared" si="0"/>
        <v>-2416.3200000000002</v>
      </c>
      <c r="F26" s="32">
        <v>3720.68</v>
      </c>
      <c r="G26" s="32"/>
      <c r="H26" s="32"/>
    </row>
    <row r="27" spans="1:8" x14ac:dyDescent="0.25">
      <c r="A27" s="30">
        <v>3227</v>
      </c>
      <c r="B27" s="54" t="s">
        <v>97</v>
      </c>
      <c r="C27" s="32">
        <v>1049</v>
      </c>
      <c r="D27" s="32">
        <v>1050</v>
      </c>
      <c r="E27" s="147">
        <f t="shared" si="0"/>
        <v>-1000</v>
      </c>
      <c r="F27" s="32">
        <v>50</v>
      </c>
      <c r="G27" s="32"/>
      <c r="H27" s="32"/>
    </row>
    <row r="28" spans="1:8" x14ac:dyDescent="0.25">
      <c r="A28" s="26">
        <v>323</v>
      </c>
      <c r="B28" s="53" t="s">
        <v>98</v>
      </c>
      <c r="C28" s="28">
        <v>34410</v>
      </c>
      <c r="D28" s="28">
        <v>42804</v>
      </c>
      <c r="E28" s="146">
        <f t="shared" si="0"/>
        <v>44558.95</v>
      </c>
      <c r="F28" s="28">
        <f>SUM(F29:F37)</f>
        <v>87362.95</v>
      </c>
      <c r="G28" s="28"/>
      <c r="H28" s="28"/>
    </row>
    <row r="29" spans="1:8" x14ac:dyDescent="0.25">
      <c r="A29" s="30" t="s">
        <v>50</v>
      </c>
      <c r="B29" s="54" t="s">
        <v>99</v>
      </c>
      <c r="C29" s="32">
        <v>6581</v>
      </c>
      <c r="D29" s="32">
        <v>7050</v>
      </c>
      <c r="E29" s="147">
        <f t="shared" si="0"/>
        <v>-1966.79</v>
      </c>
      <c r="F29" s="32">
        <v>5083.21</v>
      </c>
      <c r="G29" s="32"/>
      <c r="H29" s="32"/>
    </row>
    <row r="30" spans="1:8" x14ac:dyDescent="0.25">
      <c r="A30" s="30" t="s">
        <v>22</v>
      </c>
      <c r="B30" s="54" t="s">
        <v>100</v>
      </c>
      <c r="C30" s="32">
        <v>3075</v>
      </c>
      <c r="D30" s="32">
        <v>6050</v>
      </c>
      <c r="E30" s="147">
        <f t="shared" si="0"/>
        <v>38347.74</v>
      </c>
      <c r="F30" s="32">
        <v>44397.74</v>
      </c>
      <c r="G30" s="32"/>
      <c r="H30" s="32"/>
    </row>
    <row r="31" spans="1:8" x14ac:dyDescent="0.25">
      <c r="A31" s="30">
        <v>3233</v>
      </c>
      <c r="B31" s="54" t="s">
        <v>136</v>
      </c>
      <c r="C31" s="32">
        <v>0</v>
      </c>
      <c r="D31" s="32">
        <v>4604</v>
      </c>
      <c r="E31" s="147">
        <f t="shared" si="0"/>
        <v>0</v>
      </c>
      <c r="F31" s="32">
        <v>4604</v>
      </c>
      <c r="G31" s="32"/>
      <c r="H31" s="32"/>
    </row>
    <row r="32" spans="1:8" x14ac:dyDescent="0.25">
      <c r="A32" s="30" t="s">
        <v>39</v>
      </c>
      <c r="B32" s="54" t="s">
        <v>101</v>
      </c>
      <c r="C32" s="32">
        <v>6747</v>
      </c>
      <c r="D32" s="32">
        <v>5650</v>
      </c>
      <c r="E32" s="147">
        <f t="shared" si="0"/>
        <v>450</v>
      </c>
      <c r="F32" s="32">
        <v>6100</v>
      </c>
      <c r="G32" s="32"/>
      <c r="H32" s="32"/>
    </row>
    <row r="33" spans="1:8" x14ac:dyDescent="0.25">
      <c r="A33" s="30">
        <v>3235</v>
      </c>
      <c r="B33" s="54" t="s">
        <v>102</v>
      </c>
      <c r="C33" s="32">
        <v>0</v>
      </c>
      <c r="D33" s="32">
        <v>0</v>
      </c>
      <c r="E33" s="147">
        <f t="shared" si="0"/>
        <v>3900</v>
      </c>
      <c r="F33" s="32">
        <v>3900</v>
      </c>
      <c r="G33" s="32"/>
      <c r="H33" s="32"/>
    </row>
    <row r="34" spans="1:8" x14ac:dyDescent="0.25">
      <c r="A34" s="30">
        <v>3236</v>
      </c>
      <c r="B34" s="54" t="s">
        <v>103</v>
      </c>
      <c r="C34" s="32">
        <v>8973</v>
      </c>
      <c r="D34" s="32">
        <v>13030</v>
      </c>
      <c r="E34" s="147">
        <f t="shared" si="0"/>
        <v>50</v>
      </c>
      <c r="F34" s="32">
        <v>13080</v>
      </c>
      <c r="G34" s="32"/>
      <c r="H34" s="32"/>
    </row>
    <row r="35" spans="1:8" x14ac:dyDescent="0.25">
      <c r="A35" s="30">
        <v>3237</v>
      </c>
      <c r="B35" s="54" t="s">
        <v>104</v>
      </c>
      <c r="C35" s="32">
        <v>0</v>
      </c>
      <c r="D35" s="32">
        <v>0</v>
      </c>
      <c r="E35" s="147">
        <f t="shared" si="0"/>
        <v>50</v>
      </c>
      <c r="F35" s="32">
        <v>50</v>
      </c>
      <c r="G35" s="32"/>
      <c r="H35" s="32"/>
    </row>
    <row r="36" spans="1:8" x14ac:dyDescent="0.25">
      <c r="A36" s="30" t="s">
        <v>26</v>
      </c>
      <c r="B36" s="54" t="s">
        <v>105</v>
      </c>
      <c r="C36" s="32">
        <v>8850</v>
      </c>
      <c r="D36" s="32">
        <v>5050</v>
      </c>
      <c r="E36" s="147">
        <f t="shared" si="0"/>
        <v>4620</v>
      </c>
      <c r="F36" s="32">
        <v>9670</v>
      </c>
      <c r="G36" s="32"/>
      <c r="H36" s="32"/>
    </row>
    <row r="37" spans="1:8" x14ac:dyDescent="0.25">
      <c r="A37" s="30" t="s">
        <v>20</v>
      </c>
      <c r="B37" s="54" t="s">
        <v>106</v>
      </c>
      <c r="C37" s="32">
        <v>184</v>
      </c>
      <c r="D37" s="32">
        <v>500</v>
      </c>
      <c r="E37" s="147">
        <f t="shared" si="0"/>
        <v>-22</v>
      </c>
      <c r="F37" s="32">
        <v>478</v>
      </c>
      <c r="G37" s="32"/>
      <c r="H37" s="32"/>
    </row>
    <row r="38" spans="1:8" ht="26.4" x14ac:dyDescent="0.25">
      <c r="A38" s="26">
        <v>324</v>
      </c>
      <c r="B38" s="53" t="s">
        <v>107</v>
      </c>
      <c r="C38" s="28">
        <v>0</v>
      </c>
      <c r="D38" s="28">
        <v>0</v>
      </c>
      <c r="E38" s="146">
        <f t="shared" si="0"/>
        <v>0</v>
      </c>
      <c r="F38" s="28">
        <v>0</v>
      </c>
      <c r="G38" s="28"/>
      <c r="H38" s="28"/>
    </row>
    <row r="39" spans="1:8" ht="26.4" x14ac:dyDescent="0.25">
      <c r="A39" s="30">
        <v>3241</v>
      </c>
      <c r="B39" s="54" t="s">
        <v>107</v>
      </c>
      <c r="C39" s="32">
        <v>0</v>
      </c>
      <c r="D39" s="32">
        <v>0</v>
      </c>
      <c r="E39" s="147">
        <f t="shared" si="0"/>
        <v>0</v>
      </c>
      <c r="F39" s="32">
        <v>0</v>
      </c>
      <c r="G39" s="32"/>
      <c r="H39" s="32"/>
    </row>
    <row r="40" spans="1:8" x14ac:dyDescent="0.25">
      <c r="A40" s="26">
        <v>329</v>
      </c>
      <c r="B40" s="53" t="s">
        <v>108</v>
      </c>
      <c r="C40" s="28">
        <v>26518</v>
      </c>
      <c r="D40" s="28">
        <v>37199</v>
      </c>
      <c r="E40" s="146">
        <f t="shared" si="0"/>
        <v>-9758.7200000000012</v>
      </c>
      <c r="F40" s="28">
        <f>SUM(F41:F46)</f>
        <v>27440.28</v>
      </c>
      <c r="G40" s="28"/>
      <c r="H40" s="28"/>
    </row>
    <row r="41" spans="1:8" x14ac:dyDescent="0.25">
      <c r="A41" s="30">
        <v>3292</v>
      </c>
      <c r="B41" s="54" t="s">
        <v>109</v>
      </c>
      <c r="C41" s="32">
        <v>3904</v>
      </c>
      <c r="D41" s="32">
        <v>4500</v>
      </c>
      <c r="E41" s="147">
        <f t="shared" si="0"/>
        <v>51</v>
      </c>
      <c r="F41" s="32">
        <v>4551</v>
      </c>
      <c r="G41" s="32"/>
      <c r="H41" s="32"/>
    </row>
    <row r="42" spans="1:8" x14ac:dyDescent="0.25">
      <c r="A42" s="30" t="s">
        <v>126</v>
      </c>
      <c r="B42" s="54" t="s">
        <v>110</v>
      </c>
      <c r="C42" s="32">
        <v>0</v>
      </c>
      <c r="D42" s="32">
        <v>0</v>
      </c>
      <c r="E42" s="147">
        <f t="shared" si="0"/>
        <v>0</v>
      </c>
      <c r="F42" s="32">
        <v>0</v>
      </c>
      <c r="G42" s="32"/>
      <c r="H42" s="32"/>
    </row>
    <row r="43" spans="1:8" x14ac:dyDescent="0.25">
      <c r="A43" s="30">
        <v>3294</v>
      </c>
      <c r="B43" s="54" t="s">
        <v>111</v>
      </c>
      <c r="C43" s="32">
        <v>1000</v>
      </c>
      <c r="D43" s="32">
        <v>1000</v>
      </c>
      <c r="E43" s="147">
        <f t="shared" si="0"/>
        <v>200</v>
      </c>
      <c r="F43" s="32">
        <v>1200</v>
      </c>
      <c r="G43" s="32"/>
      <c r="H43" s="32"/>
    </row>
    <row r="44" spans="1:8" x14ac:dyDescent="0.25">
      <c r="A44" s="30">
        <v>3295</v>
      </c>
      <c r="B44" s="54" t="s">
        <v>112</v>
      </c>
      <c r="C44" s="32">
        <v>11283</v>
      </c>
      <c r="D44" s="32">
        <v>12500</v>
      </c>
      <c r="E44" s="147">
        <f t="shared" si="0"/>
        <v>-10360</v>
      </c>
      <c r="F44" s="32">
        <v>2140</v>
      </c>
      <c r="G44" s="32"/>
      <c r="H44" s="32"/>
    </row>
    <row r="45" spans="1:8" x14ac:dyDescent="0.25">
      <c r="A45" s="30">
        <v>3296</v>
      </c>
      <c r="B45" s="54" t="s">
        <v>217</v>
      </c>
      <c r="C45" s="32">
        <v>0</v>
      </c>
      <c r="D45" s="32">
        <v>12000</v>
      </c>
      <c r="E45" s="147">
        <f t="shared" si="0"/>
        <v>-3700</v>
      </c>
      <c r="F45" s="32">
        <v>8300</v>
      </c>
      <c r="G45" s="32"/>
      <c r="H45" s="32"/>
    </row>
    <row r="46" spans="1:8" x14ac:dyDescent="0.25">
      <c r="A46" s="30" t="s">
        <v>17</v>
      </c>
      <c r="B46" s="54" t="s">
        <v>108</v>
      </c>
      <c r="C46" s="32">
        <v>10331</v>
      </c>
      <c r="D46" s="32">
        <v>7199</v>
      </c>
      <c r="E46" s="147">
        <f t="shared" si="0"/>
        <v>4050.2800000000007</v>
      </c>
      <c r="F46" s="32">
        <v>11249.28</v>
      </c>
      <c r="G46" s="32"/>
      <c r="H46" s="32"/>
    </row>
    <row r="47" spans="1:8" x14ac:dyDescent="0.25">
      <c r="A47" s="26">
        <v>34</v>
      </c>
      <c r="B47" s="53" t="s">
        <v>113</v>
      </c>
      <c r="C47" s="28">
        <v>4079</v>
      </c>
      <c r="D47" s="28">
        <v>11550</v>
      </c>
      <c r="E47" s="146">
        <f t="shared" si="0"/>
        <v>850</v>
      </c>
      <c r="F47" s="28">
        <v>12400</v>
      </c>
      <c r="G47" s="28">
        <v>11600</v>
      </c>
      <c r="H47" s="28">
        <v>11600</v>
      </c>
    </row>
    <row r="48" spans="1:8" x14ac:dyDescent="0.25">
      <c r="A48" s="26">
        <v>343</v>
      </c>
      <c r="B48" s="53" t="s">
        <v>114</v>
      </c>
      <c r="C48" s="28">
        <v>4079</v>
      </c>
      <c r="D48" s="28">
        <v>11550</v>
      </c>
      <c r="E48" s="146">
        <f t="shared" si="0"/>
        <v>850</v>
      </c>
      <c r="F48" s="28">
        <f>SUM(F49:F50)</f>
        <v>12400</v>
      </c>
      <c r="G48" s="28"/>
      <c r="H48" s="28"/>
    </row>
    <row r="49" spans="1:8" x14ac:dyDescent="0.25">
      <c r="A49" s="30" t="s">
        <v>31</v>
      </c>
      <c r="B49" s="54" t="s">
        <v>115</v>
      </c>
      <c r="C49" s="32">
        <v>4079</v>
      </c>
      <c r="D49" s="32">
        <v>3550</v>
      </c>
      <c r="E49" s="147">
        <f t="shared" si="0"/>
        <v>1000</v>
      </c>
      <c r="F49" s="32">
        <v>4550</v>
      </c>
      <c r="G49" s="32"/>
      <c r="H49" s="32"/>
    </row>
    <row r="50" spans="1:8" x14ac:dyDescent="0.25">
      <c r="A50" s="30">
        <v>3433</v>
      </c>
      <c r="B50" s="54" t="s">
        <v>218</v>
      </c>
      <c r="C50" s="32">
        <v>0</v>
      </c>
      <c r="D50" s="32">
        <v>8000</v>
      </c>
      <c r="E50" s="147">
        <f t="shared" si="0"/>
        <v>-150</v>
      </c>
      <c r="F50" s="32">
        <v>7850</v>
      </c>
      <c r="G50" s="32"/>
      <c r="H50" s="32"/>
    </row>
    <row r="51" spans="1:8" ht="26.4" x14ac:dyDescent="0.25">
      <c r="A51" s="26">
        <v>36</v>
      </c>
      <c r="B51" s="53" t="s">
        <v>129</v>
      </c>
      <c r="C51" s="28">
        <v>0</v>
      </c>
      <c r="D51" s="28">
        <v>0</v>
      </c>
      <c r="E51" s="146">
        <f t="shared" si="0"/>
        <v>500</v>
      </c>
      <c r="F51" s="28">
        <v>500</v>
      </c>
      <c r="G51" s="28">
        <v>0</v>
      </c>
      <c r="H51" s="28">
        <v>0</v>
      </c>
    </row>
    <row r="52" spans="1:8" ht="26.4" x14ac:dyDescent="0.25">
      <c r="A52" s="26">
        <v>366</v>
      </c>
      <c r="B52" s="53" t="s">
        <v>129</v>
      </c>
      <c r="C52" s="28">
        <v>0</v>
      </c>
      <c r="D52" s="28">
        <v>0</v>
      </c>
      <c r="E52" s="146">
        <f t="shared" si="0"/>
        <v>500</v>
      </c>
      <c r="F52" s="28">
        <v>500</v>
      </c>
      <c r="G52" s="28"/>
      <c r="H52" s="28"/>
    </row>
    <row r="53" spans="1:8" ht="26.4" x14ac:dyDescent="0.25">
      <c r="A53" s="30">
        <v>3661</v>
      </c>
      <c r="B53" s="54" t="s">
        <v>129</v>
      </c>
      <c r="C53" s="32">
        <v>0</v>
      </c>
      <c r="D53" s="32">
        <v>0</v>
      </c>
      <c r="E53" s="147">
        <f t="shared" si="0"/>
        <v>500</v>
      </c>
      <c r="F53" s="32">
        <v>500</v>
      </c>
      <c r="G53" s="32"/>
      <c r="H53" s="32"/>
    </row>
    <row r="54" spans="1:8" ht="26.4" x14ac:dyDescent="0.25">
      <c r="A54" s="26">
        <v>369</v>
      </c>
      <c r="B54" s="53" t="s">
        <v>130</v>
      </c>
      <c r="C54" s="28">
        <v>0</v>
      </c>
      <c r="D54" s="28">
        <v>0</v>
      </c>
      <c r="E54" s="146">
        <f t="shared" si="0"/>
        <v>0</v>
      </c>
      <c r="F54" s="28">
        <v>0</v>
      </c>
      <c r="G54" s="28"/>
      <c r="H54" s="28"/>
    </row>
    <row r="55" spans="1:8" ht="26.4" x14ac:dyDescent="0.25">
      <c r="A55" s="30">
        <v>3691</v>
      </c>
      <c r="B55" s="54" t="s">
        <v>130</v>
      </c>
      <c r="C55" s="32">
        <v>0</v>
      </c>
      <c r="D55" s="32">
        <v>0</v>
      </c>
      <c r="E55" s="147">
        <f t="shared" si="0"/>
        <v>0</v>
      </c>
      <c r="F55" s="32">
        <v>0</v>
      </c>
      <c r="G55" s="32"/>
      <c r="H55" s="32"/>
    </row>
    <row r="56" spans="1:8" ht="26.4" x14ac:dyDescent="0.25">
      <c r="A56" s="26">
        <v>37</v>
      </c>
      <c r="B56" s="53" t="s">
        <v>131</v>
      </c>
      <c r="C56" s="28">
        <v>205992</v>
      </c>
      <c r="D56" s="28">
        <v>236179</v>
      </c>
      <c r="E56" s="146">
        <f t="shared" si="0"/>
        <v>7988.4500000000116</v>
      </c>
      <c r="F56" s="28">
        <v>244167.45</v>
      </c>
      <c r="G56" s="28">
        <v>200982</v>
      </c>
      <c r="H56" s="28">
        <v>200982</v>
      </c>
    </row>
    <row r="57" spans="1:8" ht="26.4" x14ac:dyDescent="0.25">
      <c r="A57" s="26">
        <v>372</v>
      </c>
      <c r="B57" s="53" t="s">
        <v>131</v>
      </c>
      <c r="C57" s="28">
        <v>205992</v>
      </c>
      <c r="D57" s="28">
        <v>236179</v>
      </c>
      <c r="E57" s="146">
        <f t="shared" si="0"/>
        <v>7988.4500000000116</v>
      </c>
      <c r="F57" s="28">
        <v>244167.45</v>
      </c>
      <c r="G57" s="28"/>
      <c r="H57" s="28"/>
    </row>
    <row r="58" spans="1:8" ht="26.4" x14ac:dyDescent="0.25">
      <c r="A58" s="30">
        <v>3722</v>
      </c>
      <c r="B58" s="54" t="s">
        <v>131</v>
      </c>
      <c r="C58" s="32">
        <v>205992</v>
      </c>
      <c r="D58" s="32">
        <v>236179.13</v>
      </c>
      <c r="E58" s="147">
        <f t="shared" si="0"/>
        <v>7988.320000000007</v>
      </c>
      <c r="F58" s="32">
        <v>244167.45</v>
      </c>
      <c r="G58" s="32"/>
      <c r="H58" s="32"/>
    </row>
    <row r="59" spans="1:8" x14ac:dyDescent="0.25">
      <c r="A59" s="26">
        <v>38</v>
      </c>
      <c r="B59" s="53" t="s">
        <v>287</v>
      </c>
      <c r="C59" s="28">
        <v>0</v>
      </c>
      <c r="D59" s="28">
        <v>0</v>
      </c>
      <c r="E59" s="146">
        <f t="shared" si="0"/>
        <v>3333.33</v>
      </c>
      <c r="F59" s="28">
        <v>3333.33</v>
      </c>
      <c r="G59" s="28">
        <v>0</v>
      </c>
      <c r="H59" s="28">
        <v>0</v>
      </c>
    </row>
    <row r="60" spans="1:8" x14ac:dyDescent="0.25">
      <c r="A60" s="26">
        <v>381</v>
      </c>
      <c r="B60" s="53" t="s">
        <v>285</v>
      </c>
      <c r="C60" s="28">
        <v>0</v>
      </c>
      <c r="D60" s="28">
        <v>0</v>
      </c>
      <c r="E60" s="146">
        <f t="shared" si="0"/>
        <v>0</v>
      </c>
      <c r="F60" s="28">
        <v>0</v>
      </c>
      <c r="G60" s="28"/>
      <c r="H60" s="28"/>
    </row>
    <row r="61" spans="1:8" x14ac:dyDescent="0.25">
      <c r="A61" s="30">
        <v>3812</v>
      </c>
      <c r="B61" s="54" t="s">
        <v>286</v>
      </c>
      <c r="C61" s="32">
        <v>0</v>
      </c>
      <c r="D61" s="32">
        <v>0</v>
      </c>
      <c r="E61" s="147">
        <f t="shared" si="0"/>
        <v>0</v>
      </c>
      <c r="F61" s="32">
        <v>0</v>
      </c>
      <c r="G61" s="32"/>
      <c r="H61" s="32"/>
    </row>
    <row r="62" spans="1:8" x14ac:dyDescent="0.25">
      <c r="A62" s="30">
        <v>383</v>
      </c>
      <c r="B62" s="54" t="s">
        <v>288</v>
      </c>
      <c r="C62" s="32">
        <v>0</v>
      </c>
      <c r="D62" s="32">
        <v>0</v>
      </c>
      <c r="E62" s="147">
        <f t="shared" si="0"/>
        <v>3333.33</v>
      </c>
      <c r="F62" s="32">
        <v>3333.33</v>
      </c>
      <c r="G62" s="32"/>
      <c r="H62" s="32"/>
    </row>
    <row r="63" spans="1:8" x14ac:dyDescent="0.25">
      <c r="A63" s="106">
        <v>4</v>
      </c>
      <c r="B63" s="107" t="s">
        <v>133</v>
      </c>
      <c r="C63" s="108">
        <v>22495</v>
      </c>
      <c r="D63" s="108">
        <f>SUM(D64,D68,D81)</f>
        <v>30800</v>
      </c>
      <c r="E63" s="108">
        <f t="shared" si="0"/>
        <v>-10868.919999999998</v>
      </c>
      <c r="F63" s="108">
        <f>SUM(F68)</f>
        <v>19931.080000000002</v>
      </c>
      <c r="G63" s="108">
        <f>SUM(G64:G82)</f>
        <v>24500</v>
      </c>
      <c r="H63" s="108">
        <v>24500</v>
      </c>
    </row>
    <row r="64" spans="1:8" ht="26.4" x14ac:dyDescent="0.25">
      <c r="A64" s="26">
        <v>41</v>
      </c>
      <c r="B64" s="53" t="s">
        <v>157</v>
      </c>
      <c r="C64" s="28">
        <v>0</v>
      </c>
      <c r="D64" s="28">
        <v>0</v>
      </c>
      <c r="E64" s="146">
        <f t="shared" si="0"/>
        <v>0</v>
      </c>
      <c r="F64" s="28">
        <v>0</v>
      </c>
      <c r="G64" s="28">
        <v>0</v>
      </c>
      <c r="H64" s="28">
        <v>0</v>
      </c>
    </row>
    <row r="65" spans="1:8" x14ac:dyDescent="0.25">
      <c r="A65" s="26">
        <v>412</v>
      </c>
      <c r="B65" s="53" t="s">
        <v>134</v>
      </c>
      <c r="C65" s="28">
        <v>0</v>
      </c>
      <c r="D65" s="28">
        <v>0</v>
      </c>
      <c r="E65" s="146">
        <f t="shared" si="0"/>
        <v>0</v>
      </c>
      <c r="F65" s="28">
        <v>0</v>
      </c>
      <c r="G65" s="28"/>
      <c r="H65" s="28"/>
    </row>
    <row r="66" spans="1:8" x14ac:dyDescent="0.25">
      <c r="A66" s="30">
        <v>4121</v>
      </c>
      <c r="B66" s="54" t="s">
        <v>134</v>
      </c>
      <c r="C66" s="32">
        <v>0</v>
      </c>
      <c r="D66" s="32">
        <v>0</v>
      </c>
      <c r="E66" s="147">
        <f t="shared" si="0"/>
        <v>0</v>
      </c>
      <c r="F66" s="32">
        <v>0</v>
      </c>
      <c r="G66" s="32"/>
      <c r="H66" s="32"/>
    </row>
    <row r="67" spans="1:8" x14ac:dyDescent="0.25">
      <c r="A67" s="30">
        <v>4126</v>
      </c>
      <c r="B67" s="54" t="s">
        <v>219</v>
      </c>
      <c r="C67" s="32">
        <v>0</v>
      </c>
      <c r="D67" s="32">
        <v>0</v>
      </c>
      <c r="E67" s="147">
        <f t="shared" si="0"/>
        <v>0</v>
      </c>
      <c r="F67" s="32">
        <v>0</v>
      </c>
      <c r="G67" s="32"/>
      <c r="H67" s="32"/>
    </row>
    <row r="68" spans="1:8" ht="26.4" x14ac:dyDescent="0.25">
      <c r="A68" s="26">
        <v>42</v>
      </c>
      <c r="B68" s="53" t="s">
        <v>116</v>
      </c>
      <c r="C68" s="28">
        <v>22495</v>
      </c>
      <c r="D68" s="28">
        <v>30800</v>
      </c>
      <c r="E68" s="146">
        <f t="shared" si="0"/>
        <v>-10868.919999999998</v>
      </c>
      <c r="F68" s="28">
        <v>19931.080000000002</v>
      </c>
      <c r="G68" s="28">
        <v>24500</v>
      </c>
      <c r="H68" s="28">
        <v>24500</v>
      </c>
    </row>
    <row r="69" spans="1:8" x14ac:dyDescent="0.25">
      <c r="A69" s="26">
        <v>422</v>
      </c>
      <c r="B69" s="53" t="s">
        <v>117</v>
      </c>
      <c r="C69" s="28">
        <v>2468</v>
      </c>
      <c r="D69" s="28">
        <v>250</v>
      </c>
      <c r="E69" s="146">
        <f t="shared" si="0"/>
        <v>0</v>
      </c>
      <c r="F69" s="28">
        <v>250</v>
      </c>
      <c r="G69" s="28"/>
      <c r="H69" s="28"/>
    </row>
    <row r="70" spans="1:8" x14ac:dyDescent="0.25">
      <c r="A70" s="30" t="s">
        <v>24</v>
      </c>
      <c r="B70" s="54" t="s">
        <v>118</v>
      </c>
      <c r="C70" s="32">
        <v>2468</v>
      </c>
      <c r="D70" s="32">
        <v>250</v>
      </c>
      <c r="E70" s="147">
        <f t="shared" ref="E70:E86" si="1">SUM(F70-D70)</f>
        <v>0</v>
      </c>
      <c r="F70" s="32">
        <v>250</v>
      </c>
      <c r="G70" s="32"/>
      <c r="H70" s="32"/>
    </row>
    <row r="71" spans="1:8" x14ac:dyDescent="0.25">
      <c r="A71" s="30">
        <v>4222</v>
      </c>
      <c r="B71" s="54" t="s">
        <v>119</v>
      </c>
      <c r="C71" s="32">
        <v>0</v>
      </c>
      <c r="D71" s="32">
        <v>0</v>
      </c>
      <c r="E71" s="147">
        <f t="shared" si="1"/>
        <v>0</v>
      </c>
      <c r="F71" s="32">
        <v>0</v>
      </c>
      <c r="G71" s="32"/>
      <c r="H71" s="32"/>
    </row>
    <row r="72" spans="1:8" x14ac:dyDescent="0.25">
      <c r="A72" s="30">
        <v>4223</v>
      </c>
      <c r="B72" s="54" t="s">
        <v>120</v>
      </c>
      <c r="C72" s="32">
        <v>0</v>
      </c>
      <c r="D72" s="32">
        <v>0</v>
      </c>
      <c r="E72" s="147">
        <f t="shared" si="1"/>
        <v>0</v>
      </c>
      <c r="F72" s="32">
        <v>0</v>
      </c>
      <c r="G72" s="32"/>
      <c r="H72" s="32"/>
    </row>
    <row r="73" spans="1:8" x14ac:dyDescent="0.25">
      <c r="A73" s="30">
        <v>4224</v>
      </c>
      <c r="B73" s="54" t="s">
        <v>121</v>
      </c>
      <c r="C73" s="32">
        <v>0</v>
      </c>
      <c r="D73" s="32">
        <v>0</v>
      </c>
      <c r="E73" s="147">
        <f t="shared" si="1"/>
        <v>0</v>
      </c>
      <c r="F73" s="32">
        <v>0</v>
      </c>
      <c r="G73" s="32"/>
      <c r="H73" s="32"/>
    </row>
    <row r="74" spans="1:8" x14ac:dyDescent="0.25">
      <c r="A74" s="30">
        <v>4225</v>
      </c>
      <c r="B74" s="54" t="s">
        <v>132</v>
      </c>
      <c r="C74" s="32">
        <v>0</v>
      </c>
      <c r="D74" s="32">
        <v>0</v>
      </c>
      <c r="E74" s="147">
        <f t="shared" si="1"/>
        <v>0</v>
      </c>
      <c r="F74" s="32">
        <v>0</v>
      </c>
      <c r="G74" s="32"/>
      <c r="H74" s="32"/>
    </row>
    <row r="75" spans="1:8" x14ac:dyDescent="0.25">
      <c r="A75" s="30">
        <v>4226</v>
      </c>
      <c r="B75" s="54" t="s">
        <v>122</v>
      </c>
      <c r="C75" s="32">
        <v>0</v>
      </c>
      <c r="D75" s="32">
        <v>0</v>
      </c>
      <c r="E75" s="147">
        <f t="shared" si="1"/>
        <v>0</v>
      </c>
      <c r="F75" s="32">
        <v>0</v>
      </c>
      <c r="G75" s="32"/>
      <c r="H75" s="32"/>
    </row>
    <row r="76" spans="1:8" x14ac:dyDescent="0.25">
      <c r="A76" s="30">
        <v>4227</v>
      </c>
      <c r="B76" s="54" t="s">
        <v>123</v>
      </c>
      <c r="C76" s="32">
        <v>0</v>
      </c>
      <c r="D76" s="32">
        <v>0</v>
      </c>
      <c r="E76" s="147">
        <f t="shared" si="1"/>
        <v>0</v>
      </c>
      <c r="F76" s="32">
        <v>0</v>
      </c>
      <c r="G76" s="32"/>
      <c r="H76" s="32"/>
    </row>
    <row r="77" spans="1:8" ht="26.4" x14ac:dyDescent="0.25">
      <c r="A77" s="26">
        <v>424</v>
      </c>
      <c r="B77" s="53" t="s">
        <v>135</v>
      </c>
      <c r="C77" s="28">
        <v>20027</v>
      </c>
      <c r="D77" s="28">
        <v>30550</v>
      </c>
      <c r="E77" s="146">
        <f t="shared" si="1"/>
        <v>-10868.919999999998</v>
      </c>
      <c r="F77" s="28">
        <v>19681.080000000002</v>
      </c>
      <c r="G77" s="28"/>
      <c r="H77" s="28"/>
    </row>
    <row r="78" spans="1:8" x14ac:dyDescent="0.25">
      <c r="A78" s="30">
        <v>4241</v>
      </c>
      <c r="B78" s="54" t="s">
        <v>124</v>
      </c>
      <c r="C78" s="32">
        <v>20027</v>
      </c>
      <c r="D78" s="32">
        <v>30550</v>
      </c>
      <c r="E78" s="147">
        <f t="shared" si="1"/>
        <v>-10868.919999999998</v>
      </c>
      <c r="F78" s="32">
        <v>19681.080000000002</v>
      </c>
      <c r="G78" s="32"/>
      <c r="H78" s="32"/>
    </row>
    <row r="79" spans="1:8" x14ac:dyDescent="0.25">
      <c r="A79" s="26">
        <v>426</v>
      </c>
      <c r="B79" s="53" t="s">
        <v>220</v>
      </c>
      <c r="C79" s="28">
        <v>0</v>
      </c>
      <c r="D79" s="28">
        <v>0</v>
      </c>
      <c r="E79" s="146">
        <f t="shared" si="1"/>
        <v>0</v>
      </c>
      <c r="F79" s="32">
        <v>0</v>
      </c>
      <c r="G79" s="32"/>
      <c r="H79" s="32"/>
    </row>
    <row r="80" spans="1:8" x14ac:dyDescent="0.25">
      <c r="A80" s="30">
        <v>4262</v>
      </c>
      <c r="B80" s="54" t="s">
        <v>220</v>
      </c>
      <c r="C80" s="32">
        <v>0</v>
      </c>
      <c r="D80" s="32">
        <v>0</v>
      </c>
      <c r="E80" s="147">
        <f t="shared" si="1"/>
        <v>0</v>
      </c>
      <c r="F80" s="32">
        <v>0</v>
      </c>
      <c r="G80" s="32"/>
      <c r="H80" s="32"/>
    </row>
    <row r="81" spans="1:8" ht="26.4" x14ac:dyDescent="0.25">
      <c r="A81" s="26">
        <v>45</v>
      </c>
      <c r="B81" s="53" t="s">
        <v>273</v>
      </c>
      <c r="C81" s="28">
        <v>0</v>
      </c>
      <c r="D81" s="28">
        <v>0</v>
      </c>
      <c r="E81" s="146">
        <f t="shared" si="1"/>
        <v>0</v>
      </c>
      <c r="F81" s="28">
        <v>0</v>
      </c>
      <c r="G81" s="28">
        <v>0</v>
      </c>
      <c r="H81" s="28">
        <v>0</v>
      </c>
    </row>
    <row r="82" spans="1:8" x14ac:dyDescent="0.25">
      <c r="A82" s="30">
        <v>4511</v>
      </c>
      <c r="B82" s="54" t="s">
        <v>274</v>
      </c>
      <c r="C82" s="32">
        <v>0</v>
      </c>
      <c r="D82" s="32">
        <v>0</v>
      </c>
      <c r="E82" s="147">
        <f t="shared" si="1"/>
        <v>0</v>
      </c>
      <c r="F82" s="32">
        <v>0</v>
      </c>
      <c r="G82" s="32"/>
      <c r="H82" s="32"/>
    </row>
    <row r="83" spans="1:8" s="29" customFormat="1" x14ac:dyDescent="0.25">
      <c r="A83" s="109">
        <v>5</v>
      </c>
      <c r="B83" s="110" t="s">
        <v>206</v>
      </c>
      <c r="C83" s="108">
        <v>0</v>
      </c>
      <c r="D83" s="108">
        <f>D84</f>
        <v>0</v>
      </c>
      <c r="E83" s="108">
        <f t="shared" si="1"/>
        <v>0</v>
      </c>
      <c r="F83" s="108">
        <v>0</v>
      </c>
      <c r="G83" s="108">
        <v>0</v>
      </c>
      <c r="H83" s="108">
        <v>0</v>
      </c>
    </row>
    <row r="84" spans="1:8" s="29" customFormat="1" ht="26.4" x14ac:dyDescent="0.25">
      <c r="A84" s="68">
        <v>54</v>
      </c>
      <c r="B84" s="62" t="s">
        <v>207</v>
      </c>
      <c r="C84" s="28">
        <v>0</v>
      </c>
      <c r="D84" s="28">
        <f>D85</f>
        <v>0</v>
      </c>
      <c r="E84" s="146">
        <f t="shared" si="1"/>
        <v>0</v>
      </c>
      <c r="F84" s="28">
        <v>0</v>
      </c>
      <c r="G84" s="28">
        <v>0</v>
      </c>
      <c r="H84" s="28">
        <v>0</v>
      </c>
    </row>
    <row r="85" spans="1:8" ht="26.4" x14ac:dyDescent="0.25">
      <c r="A85" s="69">
        <v>544</v>
      </c>
      <c r="B85" s="61" t="s">
        <v>208</v>
      </c>
      <c r="C85" s="32">
        <v>0</v>
      </c>
      <c r="D85" s="32">
        <v>0</v>
      </c>
      <c r="E85" s="147">
        <f t="shared" si="1"/>
        <v>0</v>
      </c>
      <c r="F85" s="32">
        <v>0</v>
      </c>
      <c r="G85" s="32"/>
      <c r="H85" s="32"/>
    </row>
    <row r="86" spans="1:8" ht="19.5" customHeight="1" x14ac:dyDescent="0.25">
      <c r="A86" s="111" t="s">
        <v>125</v>
      </c>
      <c r="B86" s="112"/>
      <c r="C86" s="108">
        <f>SUM(C4,C63)</f>
        <v>2936126</v>
      </c>
      <c r="D86" s="108">
        <f>SUM(D63,D4,D83)</f>
        <v>3128039</v>
      </c>
      <c r="E86" s="108">
        <f t="shared" si="1"/>
        <v>446675.61000000034</v>
      </c>
      <c r="F86" s="108">
        <f>SUM(F4,F63)</f>
        <v>3574714.6100000003</v>
      </c>
      <c r="G86" s="108">
        <f>SUM(G4,G63,G83)</f>
        <v>2825085.7</v>
      </c>
      <c r="H86" s="108">
        <f>SUM(H4,H63,H83)</f>
        <v>2825085.7</v>
      </c>
    </row>
    <row r="87" spans="1:8" x14ac:dyDescent="0.25">
      <c r="A87" s="59"/>
      <c r="B87" s="49"/>
      <c r="C87" s="50"/>
      <c r="D87" s="50"/>
      <c r="E87" s="50"/>
      <c r="F87" s="50"/>
      <c r="G87" s="50"/>
      <c r="H87" s="50"/>
    </row>
    <row r="88" spans="1:8" ht="19.5" customHeight="1" x14ac:dyDescent="0.25">
      <c r="A88" s="188" t="s">
        <v>158</v>
      </c>
      <c r="B88" s="188"/>
      <c r="C88" s="188"/>
      <c r="D88" s="188"/>
      <c r="E88" s="188"/>
      <c r="F88" s="188"/>
      <c r="G88" s="188"/>
      <c r="H88" s="188"/>
    </row>
    <row r="89" spans="1:8" s="22" customFormat="1" ht="39" customHeight="1" x14ac:dyDescent="0.25">
      <c r="A89" s="18" t="s">
        <v>209</v>
      </c>
      <c r="B89" s="19" t="s">
        <v>210</v>
      </c>
      <c r="C89" s="20" t="s">
        <v>213</v>
      </c>
      <c r="D89" s="21" t="s">
        <v>278</v>
      </c>
      <c r="E89" s="21" t="s">
        <v>173</v>
      </c>
      <c r="F89" s="21" t="s">
        <v>337</v>
      </c>
      <c r="G89" s="21" t="s">
        <v>333</v>
      </c>
      <c r="H89" s="21" t="s">
        <v>334</v>
      </c>
    </row>
    <row r="90" spans="1:8" s="56" customFormat="1" ht="13.5" customHeight="1" x14ac:dyDescent="0.25">
      <c r="A90" s="184">
        <v>1</v>
      </c>
      <c r="B90" s="184"/>
      <c r="C90" s="23">
        <v>2</v>
      </c>
      <c r="D90" s="24">
        <v>3</v>
      </c>
      <c r="E90" s="24">
        <v>4</v>
      </c>
      <c r="F90" s="24">
        <v>5</v>
      </c>
      <c r="G90" s="24">
        <v>6</v>
      </c>
      <c r="H90" s="24">
        <v>7</v>
      </c>
    </row>
    <row r="91" spans="1:8" ht="19.5" customHeight="1" x14ac:dyDescent="0.25">
      <c r="A91" s="44">
        <v>1</v>
      </c>
      <c r="B91" s="44" t="s">
        <v>311</v>
      </c>
      <c r="C91" s="36">
        <v>349144</v>
      </c>
      <c r="D91" s="36">
        <v>426007</v>
      </c>
      <c r="E91" s="36">
        <f t="shared" ref="E91:E96" si="2">SUM(F91-D91)</f>
        <v>7863.640000000014</v>
      </c>
      <c r="F91" s="36">
        <v>433870.64</v>
      </c>
      <c r="G91" s="36">
        <v>328005.7</v>
      </c>
      <c r="H91" s="36">
        <v>328005.7</v>
      </c>
    </row>
    <row r="92" spans="1:8" ht="19.5" customHeight="1" x14ac:dyDescent="0.25">
      <c r="A92" s="44">
        <v>2</v>
      </c>
      <c r="B92" s="44" t="s">
        <v>152</v>
      </c>
      <c r="C92" s="36">
        <v>0</v>
      </c>
      <c r="D92" s="36">
        <v>0</v>
      </c>
      <c r="E92" s="36">
        <f t="shared" si="2"/>
        <v>5000</v>
      </c>
      <c r="F92" s="36">
        <v>5000</v>
      </c>
      <c r="G92" s="36">
        <v>0</v>
      </c>
      <c r="H92" s="36">
        <v>0</v>
      </c>
    </row>
    <row r="93" spans="1:8" ht="19.5" customHeight="1" x14ac:dyDescent="0.25">
      <c r="A93" s="44">
        <v>3</v>
      </c>
      <c r="B93" s="44" t="s">
        <v>149</v>
      </c>
      <c r="C93" s="36">
        <v>1669</v>
      </c>
      <c r="D93" s="36">
        <v>0</v>
      </c>
      <c r="E93" s="36">
        <f t="shared" si="2"/>
        <v>500</v>
      </c>
      <c r="F93" s="36">
        <v>500</v>
      </c>
      <c r="G93" s="36">
        <v>0</v>
      </c>
      <c r="H93" s="36">
        <v>0</v>
      </c>
    </row>
    <row r="94" spans="1:8" ht="19.5" customHeight="1" x14ac:dyDescent="0.25">
      <c r="A94" s="44">
        <v>4</v>
      </c>
      <c r="B94" s="44" t="s">
        <v>150</v>
      </c>
      <c r="C94" s="36">
        <v>52077</v>
      </c>
      <c r="D94" s="36">
        <v>66000</v>
      </c>
      <c r="E94" s="36">
        <f t="shared" si="2"/>
        <v>40000</v>
      </c>
      <c r="F94" s="36">
        <v>106000</v>
      </c>
      <c r="G94" s="36">
        <v>66280</v>
      </c>
      <c r="H94" s="36">
        <v>66280</v>
      </c>
    </row>
    <row r="95" spans="1:8" ht="19.5" customHeight="1" x14ac:dyDescent="0.25">
      <c r="A95" s="44">
        <v>5</v>
      </c>
      <c r="B95" s="44" t="s">
        <v>151</v>
      </c>
      <c r="C95" s="36">
        <v>2533236</v>
      </c>
      <c r="D95" s="36">
        <v>2636032</v>
      </c>
      <c r="E95" s="36">
        <f t="shared" si="2"/>
        <v>393311.9700000002</v>
      </c>
      <c r="F95" s="36">
        <v>3029343.97</v>
      </c>
      <c r="G95" s="36">
        <v>2430800</v>
      </c>
      <c r="H95" s="36">
        <v>2430800</v>
      </c>
    </row>
    <row r="96" spans="1:8" ht="19.5" customHeight="1" x14ac:dyDescent="0.25">
      <c r="A96" s="44"/>
      <c r="B96" s="46" t="s">
        <v>153</v>
      </c>
      <c r="C96" s="36">
        <f>SUM(C91:C95)</f>
        <v>2936126</v>
      </c>
      <c r="D96" s="36">
        <f>SUM(D91:D95)</f>
        <v>3128039</v>
      </c>
      <c r="E96" s="36">
        <f t="shared" si="2"/>
        <v>446675.61000000034</v>
      </c>
      <c r="F96" s="36">
        <f>SUM(F91:F95)</f>
        <v>3574714.6100000003</v>
      </c>
      <c r="G96" s="36">
        <f>SUM(G91:G95)</f>
        <v>2825085.7</v>
      </c>
      <c r="H96" s="36">
        <f>SUM(H91:H95)</f>
        <v>2825085.7</v>
      </c>
    </row>
  </sheetData>
  <mergeCells count="4">
    <mergeCell ref="A90:B90"/>
    <mergeCell ref="A1:H1"/>
    <mergeCell ref="A3:B3"/>
    <mergeCell ref="A88:H88"/>
  </mergeCells>
  <pageMargins left="0.7" right="0.7" top="0.75" bottom="0.75" header="0.3" footer="0.3"/>
  <pageSetup paperSize="9" scale="56" fitToHeight="4" orientation="portrait" r:id="rId1"/>
  <headerFooter alignWithMargins="0"/>
  <rowBreaks count="1" manualBreakCount="1">
    <brk id="8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5"/>
  <sheetViews>
    <sheetView showGridLines="0" zoomScaleNormal="100" workbookViewId="0">
      <selection activeCell="J309" sqref="J309"/>
    </sheetView>
  </sheetViews>
  <sheetFormatPr defaultRowHeight="27" customHeight="1" x14ac:dyDescent="0.25"/>
  <cols>
    <col min="1" max="1" width="9.44140625" style="71" customWidth="1"/>
    <col min="2" max="2" width="13.109375" style="71" customWidth="1"/>
    <col min="3" max="3" width="47.44140625" style="71" customWidth="1"/>
    <col min="4" max="4" width="15.109375" style="85" customWidth="1"/>
    <col min="5" max="5" width="14.88671875" style="86" customWidth="1"/>
    <col min="6" max="6" width="16.5546875" style="86" customWidth="1"/>
    <col min="7" max="7" width="13.6640625" style="86" customWidth="1"/>
    <col min="8" max="8" width="13.6640625" style="145" customWidth="1"/>
    <col min="9" max="10" width="13.6640625" style="86" customWidth="1"/>
    <col min="11" max="13" width="11.109375" style="71" customWidth="1"/>
    <col min="14" max="16384" width="8.88671875" style="71"/>
  </cols>
  <sheetData>
    <row r="1" spans="1:11" ht="27" customHeight="1" x14ac:dyDescent="0.25">
      <c r="A1" s="192" t="s">
        <v>349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1" s="72" customFormat="1" ht="27" customHeight="1" x14ac:dyDescent="0.25">
      <c r="A2" s="128"/>
      <c r="B2" s="189" t="s">
        <v>0</v>
      </c>
      <c r="C2" s="190"/>
      <c r="D2" s="128" t="s">
        <v>64</v>
      </c>
      <c r="E2" s="129" t="s">
        <v>226</v>
      </c>
      <c r="F2" s="129" t="s">
        <v>277</v>
      </c>
      <c r="G2" s="129" t="s">
        <v>328</v>
      </c>
      <c r="H2" s="129" t="s">
        <v>331</v>
      </c>
      <c r="I2" s="129" t="s">
        <v>329</v>
      </c>
      <c r="J2" s="129" t="s">
        <v>330</v>
      </c>
    </row>
    <row r="3" spans="1:11" s="74" customFormat="1" ht="14.25" customHeight="1" x14ac:dyDescent="0.25">
      <c r="A3" s="130"/>
      <c r="B3" s="191" t="s">
        <v>1</v>
      </c>
      <c r="C3" s="190"/>
      <c r="D3" s="131"/>
      <c r="E3" s="132">
        <v>2</v>
      </c>
      <c r="F3" s="132">
        <v>3</v>
      </c>
      <c r="G3" s="132">
        <v>4</v>
      </c>
      <c r="H3" s="132">
        <v>5</v>
      </c>
      <c r="I3" s="132">
        <v>6</v>
      </c>
      <c r="J3" s="132">
        <v>7</v>
      </c>
      <c r="K3" s="73"/>
    </row>
    <row r="4" spans="1:11" s="79" customFormat="1" ht="27" customHeight="1" x14ac:dyDescent="0.25">
      <c r="A4" s="75"/>
      <c r="B4" s="76"/>
      <c r="C4" s="76" t="s">
        <v>289</v>
      </c>
      <c r="D4" s="77"/>
      <c r="E4" s="78">
        <f>SUM(E5,E72,E83,E232,E250,E262,E276)</f>
        <v>2936126</v>
      </c>
      <c r="F4" s="78">
        <f>SUM(F5,F72,F83,F232,F262,F276)</f>
        <v>3128039.27</v>
      </c>
      <c r="G4" s="78">
        <f>SUM(H4-F4)</f>
        <v>446675.34000000078</v>
      </c>
      <c r="H4" s="78">
        <f>SUM(H5,H72,H83,H232,H250,H262,H276,H293)</f>
        <v>3574714.6100000008</v>
      </c>
      <c r="I4" s="78">
        <f>SUM(I5,I72,I83,I232,I262)</f>
        <v>2825085.7</v>
      </c>
      <c r="J4" s="78">
        <f>SUM(J5,J72,J83,J232,J262)</f>
        <v>2825085.7</v>
      </c>
    </row>
    <row r="5" spans="1:11" s="102" customFormat="1" ht="27" customHeight="1" x14ac:dyDescent="0.25">
      <c r="A5" s="120">
        <v>2101</v>
      </c>
      <c r="B5" s="121" t="s">
        <v>2</v>
      </c>
      <c r="C5" s="120" t="s">
        <v>224</v>
      </c>
      <c r="D5" s="121"/>
      <c r="E5" s="122">
        <f>SUM(E6,E36,E47)</f>
        <v>2773111</v>
      </c>
      <c r="F5" s="122">
        <f>SUM(F6,F36,F47)</f>
        <v>2873507.13</v>
      </c>
      <c r="G5" s="122">
        <f t="shared" ref="G5:G68" si="0">SUM(H5-F5)</f>
        <v>359217.05000000028</v>
      </c>
      <c r="H5" s="122">
        <f>SUM(H6,H36,H47)</f>
        <v>3232724.18</v>
      </c>
      <c r="I5" s="122">
        <f>SUM(I6,I36,I47)</f>
        <v>2664910</v>
      </c>
      <c r="J5" s="122">
        <v>2664910</v>
      </c>
    </row>
    <row r="6" spans="1:11" ht="27" customHeight="1" x14ac:dyDescent="0.25">
      <c r="A6" s="80" t="s">
        <v>227</v>
      </c>
      <c r="B6" s="81" t="s">
        <v>3</v>
      </c>
      <c r="C6" s="80" t="s">
        <v>225</v>
      </c>
      <c r="D6" s="82"/>
      <c r="E6" s="99">
        <v>77928</v>
      </c>
      <c r="F6" s="99">
        <f>SUM(F7)</f>
        <v>77928</v>
      </c>
      <c r="G6" s="78">
        <f t="shared" si="0"/>
        <v>0</v>
      </c>
      <c r="H6" s="99">
        <f>SUM(H7)</f>
        <v>77928</v>
      </c>
      <c r="I6" s="99">
        <f>SUM(I7:I35)</f>
        <v>77928</v>
      </c>
      <c r="J6" s="99">
        <v>77928</v>
      </c>
    </row>
    <row r="7" spans="1:11" ht="27" customHeight="1" x14ac:dyDescent="0.25">
      <c r="A7" s="81"/>
      <c r="B7" s="80">
        <v>3</v>
      </c>
      <c r="C7" s="80" t="s">
        <v>160</v>
      </c>
      <c r="D7" s="82"/>
      <c r="E7" s="99">
        <v>77928</v>
      </c>
      <c r="F7" s="99">
        <f>SUM(F8,F33)</f>
        <v>77928</v>
      </c>
      <c r="G7" s="78">
        <f t="shared" si="0"/>
        <v>0</v>
      </c>
      <c r="H7" s="99">
        <f>SUM(H8,H33)</f>
        <v>77928</v>
      </c>
      <c r="I7" s="99"/>
      <c r="J7" s="99"/>
    </row>
    <row r="8" spans="1:11" ht="27" customHeight="1" x14ac:dyDescent="0.25">
      <c r="A8" s="81"/>
      <c r="B8" s="80">
        <v>32</v>
      </c>
      <c r="C8" s="80" t="s">
        <v>159</v>
      </c>
      <c r="D8" s="82"/>
      <c r="E8" s="99">
        <v>73928</v>
      </c>
      <c r="F8" s="99">
        <v>74428</v>
      </c>
      <c r="G8" s="78">
        <f t="shared" si="0"/>
        <v>-1000</v>
      </c>
      <c r="H8" s="99">
        <f>SUM(H9,H13,H18,H28)</f>
        <v>73428</v>
      </c>
      <c r="I8" s="78">
        <v>74428</v>
      </c>
      <c r="J8" s="78">
        <v>74428</v>
      </c>
    </row>
    <row r="9" spans="1:11" ht="27" customHeight="1" x14ac:dyDescent="0.25">
      <c r="A9" s="81"/>
      <c r="B9" s="80" t="s">
        <v>5</v>
      </c>
      <c r="C9" s="80" t="s">
        <v>6</v>
      </c>
      <c r="D9" s="82"/>
      <c r="E9" s="99">
        <v>5675</v>
      </c>
      <c r="F9" s="99">
        <v>7200</v>
      </c>
      <c r="G9" s="78">
        <f t="shared" si="0"/>
        <v>4000</v>
      </c>
      <c r="H9" s="99">
        <f>SUM(H10:H12)</f>
        <v>11200</v>
      </c>
      <c r="I9" s="99"/>
      <c r="J9" s="99"/>
    </row>
    <row r="10" spans="1:11" ht="27" customHeight="1" x14ac:dyDescent="0.25">
      <c r="A10" s="83"/>
      <c r="B10" s="83" t="s">
        <v>8</v>
      </c>
      <c r="C10" s="83" t="s">
        <v>9</v>
      </c>
      <c r="D10" s="84">
        <v>48005</v>
      </c>
      <c r="E10" s="78">
        <v>5000</v>
      </c>
      <c r="F10" s="78">
        <v>6000</v>
      </c>
      <c r="G10" s="78">
        <f t="shared" si="0"/>
        <v>5000</v>
      </c>
      <c r="H10" s="78">
        <v>11000</v>
      </c>
      <c r="I10" s="78"/>
      <c r="J10" s="78"/>
    </row>
    <row r="11" spans="1:11" ht="27" customHeight="1" x14ac:dyDescent="0.25">
      <c r="A11" s="83"/>
      <c r="B11" s="83" t="s">
        <v>33</v>
      </c>
      <c r="C11" s="83" t="s">
        <v>34</v>
      </c>
      <c r="D11" s="84">
        <v>48005</v>
      </c>
      <c r="E11" s="78">
        <v>675</v>
      </c>
      <c r="F11" s="78">
        <v>1000</v>
      </c>
      <c r="G11" s="78">
        <f t="shared" si="0"/>
        <v>-800</v>
      </c>
      <c r="H11" s="78">
        <v>200</v>
      </c>
      <c r="I11" s="78"/>
      <c r="J11" s="78"/>
    </row>
    <row r="12" spans="1:11" ht="27" customHeight="1" x14ac:dyDescent="0.25">
      <c r="A12" s="83"/>
      <c r="B12" s="83">
        <v>3214</v>
      </c>
      <c r="C12" s="83" t="s">
        <v>230</v>
      </c>
      <c r="D12" s="84">
        <v>48005</v>
      </c>
      <c r="E12" s="78">
        <v>0</v>
      </c>
      <c r="F12" s="78">
        <v>200</v>
      </c>
      <c r="G12" s="78">
        <f t="shared" si="0"/>
        <v>-200</v>
      </c>
      <c r="H12" s="78">
        <v>0</v>
      </c>
      <c r="I12" s="78"/>
      <c r="J12" s="78"/>
    </row>
    <row r="13" spans="1:11" ht="27" customHeight="1" x14ac:dyDescent="0.25">
      <c r="A13" s="81"/>
      <c r="B13" s="80" t="s">
        <v>35</v>
      </c>
      <c r="C13" s="80" t="s">
        <v>36</v>
      </c>
      <c r="D13" s="82"/>
      <c r="E13" s="99">
        <v>32966</v>
      </c>
      <c r="F13" s="99">
        <v>30174</v>
      </c>
      <c r="G13" s="78">
        <f t="shared" si="0"/>
        <v>-10789.66</v>
      </c>
      <c r="H13" s="99">
        <f>SUM(H14:H17)</f>
        <v>19384.34</v>
      </c>
      <c r="I13" s="99"/>
      <c r="J13" s="99"/>
    </row>
    <row r="14" spans="1:11" ht="27" customHeight="1" x14ac:dyDescent="0.25">
      <c r="A14" s="83"/>
      <c r="B14" s="83" t="s">
        <v>44</v>
      </c>
      <c r="C14" s="83" t="s">
        <v>45</v>
      </c>
      <c r="D14" s="84">
        <v>48005</v>
      </c>
      <c r="E14" s="78">
        <v>26835</v>
      </c>
      <c r="F14" s="78">
        <v>26674</v>
      </c>
      <c r="G14" s="78">
        <f t="shared" si="0"/>
        <v>-10842.19</v>
      </c>
      <c r="H14" s="78">
        <v>15831.81</v>
      </c>
      <c r="I14" s="78"/>
      <c r="J14" s="78"/>
    </row>
    <row r="15" spans="1:11" ht="27" customHeight="1" x14ac:dyDescent="0.25">
      <c r="A15" s="83"/>
      <c r="B15" s="83" t="s">
        <v>46</v>
      </c>
      <c r="C15" s="83" t="s">
        <v>47</v>
      </c>
      <c r="D15" s="84">
        <v>48005</v>
      </c>
      <c r="E15" s="78">
        <v>918</v>
      </c>
      <c r="F15" s="78">
        <v>1500</v>
      </c>
      <c r="G15" s="78">
        <f t="shared" si="0"/>
        <v>979.32999999999993</v>
      </c>
      <c r="H15" s="78">
        <v>2479.33</v>
      </c>
      <c r="I15" s="78"/>
      <c r="J15" s="78"/>
    </row>
    <row r="16" spans="1:11" ht="27" customHeight="1" x14ac:dyDescent="0.25">
      <c r="A16" s="83"/>
      <c r="B16" s="83" t="s">
        <v>48</v>
      </c>
      <c r="C16" s="83" t="s">
        <v>49</v>
      </c>
      <c r="D16" s="84">
        <v>48005</v>
      </c>
      <c r="E16" s="78">
        <v>4164</v>
      </c>
      <c r="F16" s="78">
        <v>1000</v>
      </c>
      <c r="G16" s="78">
        <f t="shared" si="0"/>
        <v>73.200000000000045</v>
      </c>
      <c r="H16" s="78">
        <v>1073.2</v>
      </c>
      <c r="I16" s="78"/>
      <c r="J16" s="78"/>
    </row>
    <row r="17" spans="1:10" ht="27" customHeight="1" x14ac:dyDescent="0.25">
      <c r="A17" s="83"/>
      <c r="B17" s="83" t="s">
        <v>37</v>
      </c>
      <c r="C17" s="83" t="s">
        <v>38</v>
      </c>
      <c r="D17" s="84">
        <v>48005</v>
      </c>
      <c r="E17" s="78">
        <v>1049</v>
      </c>
      <c r="F17" s="78">
        <v>1000</v>
      </c>
      <c r="G17" s="78">
        <f t="shared" si="0"/>
        <v>-1000</v>
      </c>
      <c r="H17" s="78">
        <v>0</v>
      </c>
      <c r="I17" s="78"/>
      <c r="J17" s="78"/>
    </row>
    <row r="18" spans="1:10" ht="27" customHeight="1" x14ac:dyDescent="0.25">
      <c r="A18" s="81"/>
      <c r="B18" s="80" t="s">
        <v>14</v>
      </c>
      <c r="C18" s="80" t="s">
        <v>15</v>
      </c>
      <c r="D18" s="82"/>
      <c r="E18" s="99">
        <v>28057</v>
      </c>
      <c r="F18" s="99">
        <v>32754</v>
      </c>
      <c r="G18" s="78">
        <f t="shared" si="0"/>
        <v>5140</v>
      </c>
      <c r="H18" s="99">
        <f>SUM(H19:H27)</f>
        <v>37894</v>
      </c>
      <c r="I18" s="99"/>
      <c r="J18" s="99"/>
    </row>
    <row r="19" spans="1:10" ht="27" customHeight="1" x14ac:dyDescent="0.25">
      <c r="A19" s="83"/>
      <c r="B19" s="83" t="s">
        <v>50</v>
      </c>
      <c r="C19" s="83" t="s">
        <v>51</v>
      </c>
      <c r="D19" s="84">
        <v>48005</v>
      </c>
      <c r="E19" s="78">
        <v>6166</v>
      </c>
      <c r="F19" s="78">
        <v>7000</v>
      </c>
      <c r="G19" s="78">
        <f t="shared" si="0"/>
        <v>-2000</v>
      </c>
      <c r="H19" s="78">
        <v>5000</v>
      </c>
      <c r="I19" s="78"/>
      <c r="J19" s="78"/>
    </row>
    <row r="20" spans="1:10" ht="27" customHeight="1" x14ac:dyDescent="0.25">
      <c r="A20" s="83"/>
      <c r="B20" s="83" t="s">
        <v>22</v>
      </c>
      <c r="C20" s="83" t="s">
        <v>23</v>
      </c>
      <c r="D20" s="84">
        <v>48005</v>
      </c>
      <c r="E20" s="78">
        <v>2087</v>
      </c>
      <c r="F20" s="78">
        <v>6000</v>
      </c>
      <c r="G20" s="78">
        <f t="shared" si="0"/>
        <v>1640</v>
      </c>
      <c r="H20" s="78">
        <v>7640</v>
      </c>
      <c r="I20" s="78"/>
      <c r="J20" s="78"/>
    </row>
    <row r="21" spans="1:10" ht="27" customHeight="1" x14ac:dyDescent="0.25">
      <c r="A21" s="83"/>
      <c r="B21" s="83" t="s">
        <v>16</v>
      </c>
      <c r="C21" s="83" t="s">
        <v>43</v>
      </c>
      <c r="D21" s="84">
        <v>48005</v>
      </c>
      <c r="E21" s="78">
        <v>0</v>
      </c>
      <c r="F21" s="78">
        <v>4554</v>
      </c>
      <c r="G21" s="78">
        <f t="shared" si="0"/>
        <v>0</v>
      </c>
      <c r="H21" s="78">
        <v>4554</v>
      </c>
      <c r="I21" s="78"/>
      <c r="J21" s="78"/>
    </row>
    <row r="22" spans="1:10" ht="27" customHeight="1" x14ac:dyDescent="0.25">
      <c r="A22" s="83"/>
      <c r="B22" s="83" t="s">
        <v>39</v>
      </c>
      <c r="C22" s="83" t="s">
        <v>52</v>
      </c>
      <c r="D22" s="84">
        <v>48005</v>
      </c>
      <c r="E22" s="78">
        <v>6747</v>
      </c>
      <c r="F22" s="78">
        <v>5600</v>
      </c>
      <c r="G22" s="78">
        <f t="shared" si="0"/>
        <v>-1000</v>
      </c>
      <c r="H22" s="78">
        <v>4600</v>
      </c>
      <c r="I22" s="78"/>
      <c r="J22" s="78"/>
    </row>
    <row r="23" spans="1:10" ht="27" customHeight="1" x14ac:dyDescent="0.25">
      <c r="A23" s="83"/>
      <c r="B23" s="83">
        <v>3235</v>
      </c>
      <c r="C23" s="83" t="s">
        <v>231</v>
      </c>
      <c r="D23" s="84">
        <v>48005</v>
      </c>
      <c r="E23" s="78">
        <v>0</v>
      </c>
      <c r="F23" s="78">
        <v>0</v>
      </c>
      <c r="G23" s="78">
        <f t="shared" si="0"/>
        <v>3900</v>
      </c>
      <c r="H23" s="78">
        <v>3900</v>
      </c>
      <c r="I23" s="78"/>
      <c r="J23" s="78"/>
    </row>
    <row r="24" spans="1:10" ht="27" customHeight="1" x14ac:dyDescent="0.25">
      <c r="A24" s="83"/>
      <c r="B24" s="83" t="s">
        <v>40</v>
      </c>
      <c r="C24" s="83" t="s">
        <v>57</v>
      </c>
      <c r="D24" s="84">
        <v>48005</v>
      </c>
      <c r="E24" s="78">
        <v>4023</v>
      </c>
      <c r="F24" s="78">
        <v>3600</v>
      </c>
      <c r="G24" s="78">
        <f t="shared" si="0"/>
        <v>-1470</v>
      </c>
      <c r="H24" s="78">
        <v>2130</v>
      </c>
      <c r="I24" s="78"/>
      <c r="J24" s="78"/>
    </row>
    <row r="25" spans="1:10" ht="27" customHeight="1" x14ac:dyDescent="0.25">
      <c r="A25" s="83"/>
      <c r="B25" s="83" t="s">
        <v>18</v>
      </c>
      <c r="C25" s="83" t="s">
        <v>19</v>
      </c>
      <c r="D25" s="84">
        <v>48005</v>
      </c>
      <c r="E25" s="78">
        <v>0</v>
      </c>
      <c r="F25" s="78">
        <v>500</v>
      </c>
      <c r="G25" s="78">
        <f t="shared" si="0"/>
        <v>-500</v>
      </c>
      <c r="H25" s="78">
        <v>0</v>
      </c>
      <c r="I25" s="78"/>
      <c r="J25" s="78"/>
    </row>
    <row r="26" spans="1:10" ht="27" customHeight="1" x14ac:dyDescent="0.25">
      <c r="A26" s="83"/>
      <c r="B26" s="83" t="s">
        <v>26</v>
      </c>
      <c r="C26" s="83" t="s">
        <v>27</v>
      </c>
      <c r="D26" s="84">
        <v>48005</v>
      </c>
      <c r="E26" s="78">
        <v>8850</v>
      </c>
      <c r="F26" s="78">
        <v>5000</v>
      </c>
      <c r="G26" s="78">
        <f t="shared" si="0"/>
        <v>4620</v>
      </c>
      <c r="H26" s="78">
        <v>9620</v>
      </c>
      <c r="I26" s="78"/>
      <c r="J26" s="78"/>
    </row>
    <row r="27" spans="1:10" ht="27" customHeight="1" x14ac:dyDescent="0.25">
      <c r="A27" s="83"/>
      <c r="B27" s="83" t="s">
        <v>20</v>
      </c>
      <c r="C27" s="83" t="s">
        <v>21</v>
      </c>
      <c r="D27" s="84">
        <v>48005</v>
      </c>
      <c r="E27" s="78">
        <v>184</v>
      </c>
      <c r="F27" s="78">
        <v>500</v>
      </c>
      <c r="G27" s="78">
        <f t="shared" si="0"/>
        <v>-50</v>
      </c>
      <c r="H27" s="78">
        <v>450</v>
      </c>
      <c r="I27" s="78"/>
      <c r="J27" s="78"/>
    </row>
    <row r="28" spans="1:10" ht="27" customHeight="1" x14ac:dyDescent="0.25">
      <c r="A28" s="81"/>
      <c r="B28" s="80" t="s">
        <v>10</v>
      </c>
      <c r="C28" s="80" t="s">
        <v>11</v>
      </c>
      <c r="D28" s="82"/>
      <c r="E28" s="99">
        <v>7230</v>
      </c>
      <c r="F28" s="99">
        <v>4300</v>
      </c>
      <c r="G28" s="78">
        <f t="shared" si="0"/>
        <v>649.65999999999985</v>
      </c>
      <c r="H28" s="99">
        <f>SUM(H29:H32)</f>
        <v>4949.66</v>
      </c>
      <c r="I28" s="99"/>
      <c r="J28" s="99"/>
    </row>
    <row r="29" spans="1:10" ht="27" customHeight="1" x14ac:dyDescent="0.25">
      <c r="A29" s="83"/>
      <c r="B29" s="83">
        <v>3293</v>
      </c>
      <c r="C29" s="83" t="s">
        <v>229</v>
      </c>
      <c r="D29" s="84">
        <v>48005</v>
      </c>
      <c r="E29" s="78">
        <v>0</v>
      </c>
      <c r="F29" s="78">
        <v>0</v>
      </c>
      <c r="G29" s="78">
        <f t="shared" si="0"/>
        <v>0</v>
      </c>
      <c r="H29" s="78">
        <v>0</v>
      </c>
      <c r="I29" s="78"/>
      <c r="J29" s="78"/>
    </row>
    <row r="30" spans="1:10" ht="27" customHeight="1" x14ac:dyDescent="0.25">
      <c r="A30" s="83"/>
      <c r="B30" s="83">
        <v>3294</v>
      </c>
      <c r="C30" s="83" t="s">
        <v>54</v>
      </c>
      <c r="D30" s="84">
        <v>48005</v>
      </c>
      <c r="E30" s="78">
        <v>1000</v>
      </c>
      <c r="F30" s="78">
        <v>1000</v>
      </c>
      <c r="G30" s="78">
        <f t="shared" si="0"/>
        <v>200</v>
      </c>
      <c r="H30" s="78">
        <v>1200</v>
      </c>
      <c r="I30" s="78"/>
      <c r="J30" s="78"/>
    </row>
    <row r="31" spans="1:10" ht="27" customHeight="1" x14ac:dyDescent="0.25">
      <c r="A31" s="83"/>
      <c r="B31" s="83">
        <v>3295</v>
      </c>
      <c r="C31" s="83" t="s">
        <v>53</v>
      </c>
      <c r="D31" s="84">
        <v>48005</v>
      </c>
      <c r="E31" s="78">
        <v>370</v>
      </c>
      <c r="F31" s="78">
        <v>500</v>
      </c>
      <c r="G31" s="78">
        <f t="shared" si="0"/>
        <v>-110</v>
      </c>
      <c r="H31" s="78">
        <v>390</v>
      </c>
      <c r="I31" s="78"/>
      <c r="J31" s="78"/>
    </row>
    <row r="32" spans="1:10" ht="27" customHeight="1" x14ac:dyDescent="0.25">
      <c r="A32" s="83"/>
      <c r="B32" s="83" t="s">
        <v>17</v>
      </c>
      <c r="C32" s="83" t="s">
        <v>28</v>
      </c>
      <c r="D32" s="84">
        <v>48005</v>
      </c>
      <c r="E32" s="78">
        <v>5860</v>
      </c>
      <c r="F32" s="78">
        <v>2800</v>
      </c>
      <c r="G32" s="78">
        <f t="shared" si="0"/>
        <v>559.65999999999985</v>
      </c>
      <c r="H32" s="78">
        <v>3359.66</v>
      </c>
      <c r="I32" s="78"/>
      <c r="J32" s="78"/>
    </row>
    <row r="33" spans="1:10" ht="27" customHeight="1" x14ac:dyDescent="0.25">
      <c r="A33" s="81"/>
      <c r="B33" s="80">
        <v>34</v>
      </c>
      <c r="C33" s="80" t="s">
        <v>161</v>
      </c>
      <c r="D33" s="82"/>
      <c r="E33" s="99">
        <v>4000</v>
      </c>
      <c r="F33" s="99">
        <v>3500</v>
      </c>
      <c r="G33" s="78">
        <f t="shared" si="0"/>
        <v>1000</v>
      </c>
      <c r="H33" s="99">
        <f>SUM(H34)</f>
        <v>4500</v>
      </c>
      <c r="I33" s="78">
        <v>3500</v>
      </c>
      <c r="J33" s="78">
        <v>3500</v>
      </c>
    </row>
    <row r="34" spans="1:10" ht="27" customHeight="1" x14ac:dyDescent="0.25">
      <c r="A34" s="81"/>
      <c r="B34" s="80" t="s">
        <v>29</v>
      </c>
      <c r="C34" s="80" t="s">
        <v>30</v>
      </c>
      <c r="D34" s="82"/>
      <c r="E34" s="99">
        <v>4000</v>
      </c>
      <c r="F34" s="99">
        <v>3500</v>
      </c>
      <c r="G34" s="78">
        <f t="shared" si="0"/>
        <v>1000</v>
      </c>
      <c r="H34" s="99">
        <f>SUM(H35)</f>
        <v>4500</v>
      </c>
      <c r="I34" s="99"/>
      <c r="J34" s="99"/>
    </row>
    <row r="35" spans="1:10" ht="27" customHeight="1" x14ac:dyDescent="0.25">
      <c r="A35" s="83"/>
      <c r="B35" s="83" t="s">
        <v>31</v>
      </c>
      <c r="C35" s="83" t="s">
        <v>32</v>
      </c>
      <c r="D35" s="84">
        <v>48005</v>
      </c>
      <c r="E35" s="78">
        <v>4000</v>
      </c>
      <c r="F35" s="78">
        <v>3500</v>
      </c>
      <c r="G35" s="78">
        <f t="shared" si="0"/>
        <v>1000</v>
      </c>
      <c r="H35" s="99">
        <v>4500</v>
      </c>
      <c r="I35" s="99"/>
      <c r="J35" s="99"/>
    </row>
    <row r="36" spans="1:10" ht="27" customHeight="1" x14ac:dyDescent="0.25">
      <c r="A36" s="80" t="s">
        <v>228</v>
      </c>
      <c r="B36" s="81" t="s">
        <v>3</v>
      </c>
      <c r="C36" s="80" t="s">
        <v>290</v>
      </c>
      <c r="D36" s="82"/>
      <c r="E36" s="99">
        <v>209492</v>
      </c>
      <c r="F36" s="99">
        <f>SUM(F37)</f>
        <v>244579.13</v>
      </c>
      <c r="G36" s="78">
        <f t="shared" si="0"/>
        <v>-15482.950000000012</v>
      </c>
      <c r="H36" s="99">
        <f>SUM(H37)</f>
        <v>229096.18</v>
      </c>
      <c r="I36" s="99">
        <f>SUM(I37:I46)</f>
        <v>204482</v>
      </c>
      <c r="J36" s="99">
        <v>204482</v>
      </c>
    </row>
    <row r="37" spans="1:10" ht="27" customHeight="1" x14ac:dyDescent="0.25">
      <c r="A37" s="81"/>
      <c r="B37" s="80">
        <v>3</v>
      </c>
      <c r="C37" s="80" t="s">
        <v>160</v>
      </c>
      <c r="D37" s="82"/>
      <c r="E37" s="99">
        <v>209492</v>
      </c>
      <c r="F37" s="99">
        <v>244579.13</v>
      </c>
      <c r="G37" s="78">
        <f t="shared" si="0"/>
        <v>-15482.950000000012</v>
      </c>
      <c r="H37" s="99">
        <f>SUM(H38,H44)</f>
        <v>229096.18</v>
      </c>
      <c r="I37" s="99"/>
      <c r="J37" s="99"/>
    </row>
    <row r="38" spans="1:10" ht="27" customHeight="1" x14ac:dyDescent="0.25">
      <c r="A38" s="81"/>
      <c r="B38" s="80">
        <v>32</v>
      </c>
      <c r="C38" s="80" t="s">
        <v>159</v>
      </c>
      <c r="D38" s="82"/>
      <c r="E38" s="99">
        <v>3500</v>
      </c>
      <c r="F38" s="99">
        <v>8400</v>
      </c>
      <c r="G38" s="78">
        <f t="shared" si="0"/>
        <v>1200</v>
      </c>
      <c r="H38" s="99">
        <f>SUM(H39,H41)</f>
        <v>9600</v>
      </c>
      <c r="I38" s="78">
        <v>3500</v>
      </c>
      <c r="J38" s="78">
        <v>3500</v>
      </c>
    </row>
    <row r="39" spans="1:10" ht="27" customHeight="1" x14ac:dyDescent="0.25">
      <c r="A39" s="81"/>
      <c r="B39" s="80" t="s">
        <v>35</v>
      </c>
      <c r="C39" s="80" t="s">
        <v>36</v>
      </c>
      <c r="D39" s="82"/>
      <c r="E39" s="99">
        <v>0</v>
      </c>
      <c r="F39" s="99">
        <v>0</v>
      </c>
      <c r="G39" s="78">
        <f t="shared" si="0"/>
        <v>0</v>
      </c>
      <c r="H39" s="99">
        <f>SUM(H40)</f>
        <v>0</v>
      </c>
      <c r="I39" s="99"/>
      <c r="J39" s="99"/>
    </row>
    <row r="40" spans="1:10" ht="27" customHeight="1" x14ac:dyDescent="0.25">
      <c r="A40" s="81"/>
      <c r="B40" s="83">
        <v>3223</v>
      </c>
      <c r="C40" s="83" t="s">
        <v>42</v>
      </c>
      <c r="D40" s="84">
        <v>11001</v>
      </c>
      <c r="E40" s="78">
        <v>0</v>
      </c>
      <c r="F40" s="78">
        <v>0</v>
      </c>
      <c r="G40" s="78">
        <f t="shared" si="0"/>
        <v>0</v>
      </c>
      <c r="H40" s="78">
        <v>0</v>
      </c>
      <c r="I40" s="78"/>
      <c r="J40" s="78"/>
    </row>
    <row r="41" spans="1:10" ht="27" customHeight="1" x14ac:dyDescent="0.25">
      <c r="A41" s="81"/>
      <c r="B41" s="80" t="s">
        <v>14</v>
      </c>
      <c r="C41" s="80" t="s">
        <v>15</v>
      </c>
      <c r="D41" s="82"/>
      <c r="E41" s="99">
        <v>3500</v>
      </c>
      <c r="F41" s="99">
        <v>8400</v>
      </c>
      <c r="G41" s="78">
        <f t="shared" si="0"/>
        <v>1200</v>
      </c>
      <c r="H41" s="99">
        <f>SUM(H42,H43)</f>
        <v>9600</v>
      </c>
      <c r="I41" s="99"/>
      <c r="J41" s="99"/>
    </row>
    <row r="42" spans="1:10" ht="27" customHeight="1" x14ac:dyDescent="0.25">
      <c r="A42" s="83"/>
      <c r="B42" s="83" t="s">
        <v>40</v>
      </c>
      <c r="C42" s="83" t="s">
        <v>57</v>
      </c>
      <c r="D42" s="84">
        <v>11001</v>
      </c>
      <c r="E42" s="78">
        <v>3500</v>
      </c>
      <c r="F42" s="78">
        <v>8400</v>
      </c>
      <c r="G42" s="78">
        <f t="shared" si="0"/>
        <v>-8400</v>
      </c>
      <c r="H42" s="78">
        <v>0</v>
      </c>
      <c r="I42" s="78"/>
      <c r="J42" s="78"/>
    </row>
    <row r="43" spans="1:10" ht="27" customHeight="1" x14ac:dyDescent="0.25">
      <c r="A43" s="83"/>
      <c r="B43" s="83">
        <v>3236</v>
      </c>
      <c r="C43" s="83" t="s">
        <v>57</v>
      </c>
      <c r="D43" s="84">
        <v>48005</v>
      </c>
      <c r="E43" s="78">
        <v>0</v>
      </c>
      <c r="F43" s="78">
        <v>0</v>
      </c>
      <c r="G43" s="78">
        <f t="shared" si="0"/>
        <v>9600</v>
      </c>
      <c r="H43" s="78">
        <v>9600</v>
      </c>
      <c r="I43" s="78"/>
      <c r="J43" s="78"/>
    </row>
    <row r="44" spans="1:10" ht="27" customHeight="1" x14ac:dyDescent="0.25">
      <c r="A44" s="81"/>
      <c r="B44" s="80">
        <v>37</v>
      </c>
      <c r="C44" s="80" t="s">
        <v>162</v>
      </c>
      <c r="D44" s="82"/>
      <c r="E44" s="99">
        <v>205992</v>
      </c>
      <c r="F44" s="99">
        <v>236179.13</v>
      </c>
      <c r="G44" s="78">
        <f t="shared" si="0"/>
        <v>-16682.950000000012</v>
      </c>
      <c r="H44" s="99">
        <f>SUM(H45)</f>
        <v>219496.18</v>
      </c>
      <c r="I44" s="78">
        <v>200982</v>
      </c>
      <c r="J44" s="78">
        <v>200982</v>
      </c>
    </row>
    <row r="45" spans="1:10" ht="27" customHeight="1" x14ac:dyDescent="0.25">
      <c r="A45" s="81"/>
      <c r="B45" s="80" t="s">
        <v>12</v>
      </c>
      <c r="C45" s="80" t="s">
        <v>13</v>
      </c>
      <c r="D45" s="82"/>
      <c r="E45" s="99">
        <v>205992</v>
      </c>
      <c r="F45" s="99">
        <v>236179.13</v>
      </c>
      <c r="G45" s="78">
        <f t="shared" si="0"/>
        <v>-16682.950000000012</v>
      </c>
      <c r="H45" s="99">
        <f>SUM(H46)</f>
        <v>219496.18</v>
      </c>
      <c r="I45" s="99"/>
      <c r="J45" s="99"/>
    </row>
    <row r="46" spans="1:10" ht="27" customHeight="1" x14ac:dyDescent="0.25">
      <c r="A46" s="83"/>
      <c r="B46" s="83" t="s">
        <v>62</v>
      </c>
      <c r="C46" s="83" t="s">
        <v>63</v>
      </c>
      <c r="D46" s="84">
        <v>48005</v>
      </c>
      <c r="E46" s="78">
        <v>205992</v>
      </c>
      <c r="F46" s="78">
        <v>236179.13</v>
      </c>
      <c r="G46" s="78">
        <f t="shared" si="0"/>
        <v>-16682.950000000012</v>
      </c>
      <c r="H46" s="78">
        <v>219496.18</v>
      </c>
      <c r="I46" s="78"/>
      <c r="J46" s="78"/>
    </row>
    <row r="47" spans="1:10" ht="27" customHeight="1" x14ac:dyDescent="0.25">
      <c r="A47" s="80" t="s">
        <v>232</v>
      </c>
      <c r="B47" s="81" t="s">
        <v>3</v>
      </c>
      <c r="C47" s="80" t="s">
        <v>233</v>
      </c>
      <c r="D47" s="82"/>
      <c r="E47" s="99">
        <v>2485691</v>
      </c>
      <c r="F47" s="99">
        <f>SUM(F48)</f>
        <v>2551000</v>
      </c>
      <c r="G47" s="78">
        <f t="shared" si="0"/>
        <v>374700</v>
      </c>
      <c r="H47" s="99">
        <f>SUM(H48)</f>
        <v>2925700</v>
      </c>
      <c r="I47" s="99">
        <f>SUM(I48:I71)</f>
        <v>2382500</v>
      </c>
      <c r="J47" s="99">
        <v>2382500</v>
      </c>
    </row>
    <row r="48" spans="1:10" ht="27" customHeight="1" x14ac:dyDescent="0.25">
      <c r="A48" s="81"/>
      <c r="B48" s="80">
        <v>3</v>
      </c>
      <c r="C48" s="80" t="s">
        <v>160</v>
      </c>
      <c r="D48" s="82"/>
      <c r="E48" s="99">
        <v>2485691</v>
      </c>
      <c r="F48" s="99">
        <f>SUM(F49,F60,F69)</f>
        <v>2551000</v>
      </c>
      <c r="G48" s="78">
        <f t="shared" si="0"/>
        <v>374700</v>
      </c>
      <c r="H48" s="99">
        <f>SUM(H49,H60,H69)</f>
        <v>2925700</v>
      </c>
      <c r="I48" s="99"/>
      <c r="J48" s="99"/>
    </row>
    <row r="49" spans="1:10" ht="27" customHeight="1" x14ac:dyDescent="0.25">
      <c r="A49" s="81"/>
      <c r="B49" s="80">
        <v>31</v>
      </c>
      <c r="C49" s="80" t="s">
        <v>234</v>
      </c>
      <c r="D49" s="82"/>
      <c r="E49" s="99">
        <v>2376750</v>
      </c>
      <c r="F49" s="99">
        <v>2417700</v>
      </c>
      <c r="G49" s="78">
        <f t="shared" si="0"/>
        <v>328800</v>
      </c>
      <c r="H49" s="99">
        <f>SUM(H50,H55,H57)</f>
        <v>2746500</v>
      </c>
      <c r="I49" s="78">
        <v>2239500</v>
      </c>
      <c r="J49" s="78">
        <v>2239500</v>
      </c>
    </row>
    <row r="50" spans="1:10" ht="27" customHeight="1" x14ac:dyDescent="0.25">
      <c r="A50" s="81"/>
      <c r="B50" s="80">
        <v>311</v>
      </c>
      <c r="C50" s="80" t="s">
        <v>235</v>
      </c>
      <c r="D50" s="82"/>
      <c r="E50" s="99">
        <v>1959231</v>
      </c>
      <c r="F50" s="99">
        <v>1999000</v>
      </c>
      <c r="G50" s="78">
        <f t="shared" si="0"/>
        <v>281000</v>
      </c>
      <c r="H50" s="99">
        <f>SUM(H51:H54)</f>
        <v>2280000</v>
      </c>
      <c r="I50" s="99"/>
      <c r="J50" s="99"/>
    </row>
    <row r="51" spans="1:10" ht="27" customHeight="1" x14ac:dyDescent="0.25">
      <c r="A51" s="83"/>
      <c r="B51" s="83">
        <v>3111</v>
      </c>
      <c r="C51" s="83" t="s">
        <v>235</v>
      </c>
      <c r="D51" s="84">
        <v>53082</v>
      </c>
      <c r="E51" s="78">
        <v>1932265</v>
      </c>
      <c r="F51" s="78">
        <v>1950000</v>
      </c>
      <c r="G51" s="78">
        <f t="shared" si="0"/>
        <v>250000</v>
      </c>
      <c r="H51" s="78">
        <v>2200000</v>
      </c>
      <c r="I51" s="78"/>
      <c r="J51" s="78"/>
    </row>
    <row r="52" spans="1:10" ht="27" customHeight="1" x14ac:dyDescent="0.25">
      <c r="A52" s="83"/>
      <c r="B52" s="83">
        <v>3111</v>
      </c>
      <c r="C52" s="83" t="s">
        <v>236</v>
      </c>
      <c r="D52" s="84">
        <v>53082</v>
      </c>
      <c r="E52" s="78">
        <v>0</v>
      </c>
      <c r="F52" s="78">
        <v>20000</v>
      </c>
      <c r="G52" s="78">
        <f t="shared" si="0"/>
        <v>0</v>
      </c>
      <c r="H52" s="78">
        <v>20000</v>
      </c>
      <c r="I52" s="78"/>
      <c r="J52" s="78"/>
    </row>
    <row r="53" spans="1:10" ht="27" customHeight="1" x14ac:dyDescent="0.25">
      <c r="A53" s="83"/>
      <c r="B53" s="83">
        <v>3113</v>
      </c>
      <c r="C53" s="83" t="s">
        <v>291</v>
      </c>
      <c r="D53" s="84">
        <v>53082</v>
      </c>
      <c r="E53" s="78">
        <v>1677</v>
      </c>
      <c r="F53" s="78">
        <v>18000</v>
      </c>
      <c r="G53" s="78">
        <f t="shared" si="0"/>
        <v>32000</v>
      </c>
      <c r="H53" s="78">
        <v>50000</v>
      </c>
      <c r="I53" s="78"/>
      <c r="J53" s="78"/>
    </row>
    <row r="54" spans="1:10" ht="27" customHeight="1" x14ac:dyDescent="0.25">
      <c r="A54" s="83"/>
      <c r="B54" s="83">
        <v>3114</v>
      </c>
      <c r="C54" s="83" t="s">
        <v>292</v>
      </c>
      <c r="D54" s="84">
        <v>53082</v>
      </c>
      <c r="E54" s="78">
        <v>9289</v>
      </c>
      <c r="F54" s="78">
        <v>11000</v>
      </c>
      <c r="G54" s="78">
        <f t="shared" si="0"/>
        <v>-1000</v>
      </c>
      <c r="H54" s="78">
        <v>10000</v>
      </c>
      <c r="I54" s="78"/>
      <c r="J54" s="78"/>
    </row>
    <row r="55" spans="1:10" ht="27" customHeight="1" x14ac:dyDescent="0.25">
      <c r="A55" s="81"/>
      <c r="B55" s="80">
        <v>312</v>
      </c>
      <c r="C55" s="80" t="s">
        <v>237</v>
      </c>
      <c r="D55" s="82"/>
      <c r="E55" s="99">
        <v>97206</v>
      </c>
      <c r="F55" s="99">
        <v>98000</v>
      </c>
      <c r="G55" s="78">
        <f t="shared" si="0"/>
        <v>0</v>
      </c>
      <c r="H55" s="99">
        <f>SUM(H56)</f>
        <v>98000</v>
      </c>
      <c r="I55" s="99"/>
      <c r="J55" s="99"/>
    </row>
    <row r="56" spans="1:10" ht="27" customHeight="1" x14ac:dyDescent="0.25">
      <c r="A56" s="83"/>
      <c r="B56" s="83">
        <v>3121</v>
      </c>
      <c r="C56" s="83" t="s">
        <v>237</v>
      </c>
      <c r="D56" s="84">
        <v>53082</v>
      </c>
      <c r="E56" s="78">
        <v>97206</v>
      </c>
      <c r="F56" s="78">
        <v>98000</v>
      </c>
      <c r="G56" s="78">
        <f t="shared" si="0"/>
        <v>0</v>
      </c>
      <c r="H56" s="78">
        <v>98000</v>
      </c>
      <c r="I56" s="78"/>
      <c r="J56" s="78"/>
    </row>
    <row r="57" spans="1:10" ht="27" customHeight="1" x14ac:dyDescent="0.25">
      <c r="A57" s="81"/>
      <c r="B57" s="80">
        <v>313</v>
      </c>
      <c r="C57" s="80" t="s">
        <v>238</v>
      </c>
      <c r="D57" s="82"/>
      <c r="E57" s="99">
        <v>320313</v>
      </c>
      <c r="F57" s="99">
        <v>320700</v>
      </c>
      <c r="G57" s="78">
        <f t="shared" si="0"/>
        <v>47800</v>
      </c>
      <c r="H57" s="99">
        <f>SUM(H58:H59)</f>
        <v>368500</v>
      </c>
      <c r="I57" s="99"/>
      <c r="J57" s="99"/>
    </row>
    <row r="58" spans="1:10" ht="27" customHeight="1" x14ac:dyDescent="0.25">
      <c r="A58" s="83"/>
      <c r="B58" s="83">
        <v>3132</v>
      </c>
      <c r="C58" s="83" t="s">
        <v>239</v>
      </c>
      <c r="D58" s="84">
        <v>53082</v>
      </c>
      <c r="E58" s="78">
        <v>320313</v>
      </c>
      <c r="F58" s="78">
        <v>320200</v>
      </c>
      <c r="G58" s="78">
        <f t="shared" si="0"/>
        <v>47800</v>
      </c>
      <c r="H58" s="78">
        <v>368000</v>
      </c>
      <c r="I58" s="78"/>
      <c r="J58" s="78"/>
    </row>
    <row r="59" spans="1:10" ht="27" customHeight="1" x14ac:dyDescent="0.25">
      <c r="A59" s="83"/>
      <c r="B59" s="83">
        <v>3133</v>
      </c>
      <c r="C59" s="83" t="s">
        <v>240</v>
      </c>
      <c r="D59" s="84">
        <v>53082</v>
      </c>
      <c r="E59" s="78">
        <v>0</v>
      </c>
      <c r="F59" s="78">
        <v>500</v>
      </c>
      <c r="G59" s="78">
        <f t="shared" si="0"/>
        <v>0</v>
      </c>
      <c r="H59" s="78">
        <v>500</v>
      </c>
      <c r="I59" s="78"/>
      <c r="J59" s="78"/>
    </row>
    <row r="60" spans="1:10" ht="27" customHeight="1" x14ac:dyDescent="0.25">
      <c r="A60" s="81"/>
      <c r="B60" s="80">
        <v>32</v>
      </c>
      <c r="C60" s="80" t="s">
        <v>159</v>
      </c>
      <c r="D60" s="82"/>
      <c r="E60" s="99">
        <v>108941</v>
      </c>
      <c r="F60" s="99">
        <v>125300</v>
      </c>
      <c r="G60" s="78">
        <f t="shared" si="0"/>
        <v>46050</v>
      </c>
      <c r="H60" s="99">
        <f>SUM(H61,H63,H66)</f>
        <v>171350</v>
      </c>
      <c r="I60" s="78">
        <v>135000</v>
      </c>
      <c r="J60" s="78">
        <v>135000</v>
      </c>
    </row>
    <row r="61" spans="1:10" ht="27" customHeight="1" x14ac:dyDescent="0.25">
      <c r="A61" s="81"/>
      <c r="B61" s="80">
        <v>321</v>
      </c>
      <c r="C61" s="80" t="s">
        <v>6</v>
      </c>
      <c r="D61" s="82"/>
      <c r="E61" s="99">
        <v>96578</v>
      </c>
      <c r="F61" s="99">
        <v>100000</v>
      </c>
      <c r="G61" s="78">
        <f t="shared" si="0"/>
        <v>60000</v>
      </c>
      <c r="H61" s="99">
        <f>SUM(H62)</f>
        <v>160000</v>
      </c>
      <c r="I61" s="99"/>
      <c r="J61" s="99"/>
    </row>
    <row r="62" spans="1:10" ht="27" customHeight="1" x14ac:dyDescent="0.25">
      <c r="A62" s="83"/>
      <c r="B62" s="83">
        <v>3212</v>
      </c>
      <c r="C62" s="83" t="s">
        <v>241</v>
      </c>
      <c r="D62" s="84">
        <v>53082</v>
      </c>
      <c r="E62" s="78">
        <v>96578</v>
      </c>
      <c r="F62" s="78">
        <v>100000</v>
      </c>
      <c r="G62" s="78">
        <f t="shared" si="0"/>
        <v>60000</v>
      </c>
      <c r="H62" s="78">
        <v>160000</v>
      </c>
      <c r="I62" s="78"/>
      <c r="J62" s="78"/>
    </row>
    <row r="63" spans="1:10" ht="27" customHeight="1" x14ac:dyDescent="0.25">
      <c r="A63" s="81"/>
      <c r="B63" s="80" t="s">
        <v>14</v>
      </c>
      <c r="C63" s="80" t="s">
        <v>15</v>
      </c>
      <c r="D63" s="82"/>
      <c r="E63" s="99">
        <v>1450</v>
      </c>
      <c r="F63" s="99">
        <v>1300</v>
      </c>
      <c r="G63" s="78">
        <f t="shared" si="0"/>
        <v>0</v>
      </c>
      <c r="H63" s="99">
        <f>SUM(H64)</f>
        <v>1300</v>
      </c>
      <c r="I63" s="99"/>
      <c r="J63" s="99"/>
    </row>
    <row r="64" spans="1:10" ht="27" customHeight="1" x14ac:dyDescent="0.25">
      <c r="A64" s="83"/>
      <c r="B64" s="83" t="s">
        <v>40</v>
      </c>
      <c r="C64" s="83" t="s">
        <v>57</v>
      </c>
      <c r="D64" s="84">
        <v>53082</v>
      </c>
      <c r="E64" s="78">
        <v>1450</v>
      </c>
      <c r="F64" s="78">
        <v>1300</v>
      </c>
      <c r="G64" s="78">
        <f t="shared" si="0"/>
        <v>0</v>
      </c>
      <c r="H64" s="78">
        <v>1300</v>
      </c>
      <c r="I64" s="78"/>
      <c r="J64" s="78"/>
    </row>
    <row r="65" spans="1:10" ht="27" customHeight="1" x14ac:dyDescent="0.25">
      <c r="A65" s="83"/>
      <c r="B65" s="83">
        <v>3237</v>
      </c>
      <c r="C65" s="83" t="s">
        <v>19</v>
      </c>
      <c r="D65" s="84">
        <v>53082</v>
      </c>
      <c r="E65" s="78">
        <v>0</v>
      </c>
      <c r="F65" s="78">
        <v>0</v>
      </c>
      <c r="G65" s="78">
        <f t="shared" si="0"/>
        <v>0</v>
      </c>
      <c r="H65" s="78">
        <v>0</v>
      </c>
      <c r="I65" s="78"/>
      <c r="J65" s="78"/>
    </row>
    <row r="66" spans="1:10" ht="27" customHeight="1" x14ac:dyDescent="0.25">
      <c r="A66" s="81"/>
      <c r="B66" s="80">
        <v>329</v>
      </c>
      <c r="C66" s="80" t="s">
        <v>28</v>
      </c>
      <c r="D66" s="82"/>
      <c r="E66" s="99">
        <v>10913</v>
      </c>
      <c r="F66" s="99">
        <v>24000</v>
      </c>
      <c r="G66" s="78">
        <f t="shared" si="0"/>
        <v>-13950</v>
      </c>
      <c r="H66" s="99">
        <f>SUM(H67:H68)</f>
        <v>10050</v>
      </c>
      <c r="I66" s="99"/>
      <c r="J66" s="99"/>
    </row>
    <row r="67" spans="1:10" ht="27" customHeight="1" x14ac:dyDescent="0.25">
      <c r="A67" s="83"/>
      <c r="B67" s="83">
        <v>3295</v>
      </c>
      <c r="C67" s="83" t="s">
        <v>53</v>
      </c>
      <c r="D67" s="84">
        <v>53082</v>
      </c>
      <c r="E67" s="78">
        <v>750</v>
      </c>
      <c r="F67" s="78">
        <v>12000</v>
      </c>
      <c r="G67" s="78">
        <f t="shared" si="0"/>
        <v>-10250</v>
      </c>
      <c r="H67" s="78">
        <v>1750</v>
      </c>
      <c r="I67" s="78"/>
      <c r="J67" s="78"/>
    </row>
    <row r="68" spans="1:10" ht="27" customHeight="1" x14ac:dyDescent="0.25">
      <c r="A68" s="83"/>
      <c r="B68" s="83">
        <v>3296</v>
      </c>
      <c r="C68" s="83" t="s">
        <v>242</v>
      </c>
      <c r="D68" s="84">
        <v>53082</v>
      </c>
      <c r="E68" s="78">
        <v>10163</v>
      </c>
      <c r="F68" s="78">
        <v>12000</v>
      </c>
      <c r="G68" s="78">
        <f t="shared" si="0"/>
        <v>-3700</v>
      </c>
      <c r="H68" s="78">
        <v>8300</v>
      </c>
      <c r="I68" s="78"/>
      <c r="J68" s="78"/>
    </row>
    <row r="69" spans="1:10" ht="27" customHeight="1" x14ac:dyDescent="0.25">
      <c r="A69" s="81"/>
      <c r="B69" s="80">
        <v>34</v>
      </c>
      <c r="C69" s="80" t="s">
        <v>161</v>
      </c>
      <c r="D69" s="82"/>
      <c r="E69" s="99">
        <v>0</v>
      </c>
      <c r="F69" s="99">
        <v>8000</v>
      </c>
      <c r="G69" s="78">
        <f t="shared" ref="G69:G132" si="1">SUM(H69-F69)</f>
        <v>-150</v>
      </c>
      <c r="H69" s="99">
        <f>SUM(H70)</f>
        <v>7850</v>
      </c>
      <c r="I69" s="78">
        <v>8000</v>
      </c>
      <c r="J69" s="78">
        <v>8000</v>
      </c>
    </row>
    <row r="70" spans="1:10" ht="27" customHeight="1" x14ac:dyDescent="0.25">
      <c r="A70" s="81"/>
      <c r="B70" s="80">
        <v>343</v>
      </c>
      <c r="C70" s="80" t="s">
        <v>243</v>
      </c>
      <c r="D70" s="82"/>
      <c r="E70" s="99">
        <v>0</v>
      </c>
      <c r="F70" s="99">
        <v>8000</v>
      </c>
      <c r="G70" s="78">
        <f t="shared" si="1"/>
        <v>-150</v>
      </c>
      <c r="H70" s="99">
        <f>SUM(H71)</f>
        <v>7850</v>
      </c>
      <c r="I70" s="99"/>
      <c r="J70" s="99"/>
    </row>
    <row r="71" spans="1:10" ht="27" customHeight="1" x14ac:dyDescent="0.25">
      <c r="A71" s="83"/>
      <c r="B71" s="83">
        <v>3433</v>
      </c>
      <c r="C71" s="83" t="s">
        <v>243</v>
      </c>
      <c r="D71" s="84">
        <v>53082</v>
      </c>
      <c r="E71" s="78">
        <v>0</v>
      </c>
      <c r="F71" s="78">
        <v>8000</v>
      </c>
      <c r="G71" s="78">
        <f t="shared" si="1"/>
        <v>-150</v>
      </c>
      <c r="H71" s="99">
        <v>7850</v>
      </c>
      <c r="I71" s="99"/>
      <c r="J71" s="99"/>
    </row>
    <row r="72" spans="1:10" s="102" customFormat="1" ht="27" customHeight="1" x14ac:dyDescent="0.25">
      <c r="A72" s="120">
        <v>2102</v>
      </c>
      <c r="B72" s="121" t="s">
        <v>2</v>
      </c>
      <c r="C72" s="120" t="s">
        <v>244</v>
      </c>
      <c r="D72" s="121"/>
      <c r="E72" s="122">
        <v>43061</v>
      </c>
      <c r="F72" s="122">
        <f>SUM(F73)</f>
        <v>64500</v>
      </c>
      <c r="G72" s="122">
        <f t="shared" si="1"/>
        <v>-13949</v>
      </c>
      <c r="H72" s="122">
        <f>SUM(H73)</f>
        <v>50551</v>
      </c>
      <c r="I72" s="122">
        <v>38595.699999999997</v>
      </c>
      <c r="J72" s="122">
        <v>38595.699999999997</v>
      </c>
    </row>
    <row r="73" spans="1:10" ht="27" customHeight="1" x14ac:dyDescent="0.25">
      <c r="A73" s="80" t="s">
        <v>245</v>
      </c>
      <c r="B73" s="81" t="s">
        <v>3</v>
      </c>
      <c r="C73" s="80" t="s">
        <v>246</v>
      </c>
      <c r="D73" s="82"/>
      <c r="E73" s="99">
        <v>43061</v>
      </c>
      <c r="F73" s="99">
        <f>SUM(F74)</f>
        <v>64500</v>
      </c>
      <c r="G73" s="78">
        <f t="shared" si="1"/>
        <v>-13949</v>
      </c>
      <c r="H73" s="99">
        <f>SUM(H74)</f>
        <v>50551</v>
      </c>
      <c r="I73" s="99">
        <v>38595.699999999997</v>
      </c>
      <c r="J73" s="99">
        <v>38595.699999999997</v>
      </c>
    </row>
    <row r="74" spans="1:10" ht="27" customHeight="1" x14ac:dyDescent="0.25">
      <c r="A74" s="81"/>
      <c r="B74" s="80">
        <v>3</v>
      </c>
      <c r="C74" s="80" t="s">
        <v>160</v>
      </c>
      <c r="D74" s="82"/>
      <c r="E74" s="99">
        <v>43061</v>
      </c>
      <c r="F74" s="99">
        <v>64500</v>
      </c>
      <c r="G74" s="78">
        <f t="shared" si="1"/>
        <v>-13949</v>
      </c>
      <c r="H74" s="99">
        <f>SUM(H75,H80)</f>
        <v>50551</v>
      </c>
      <c r="I74" s="99"/>
      <c r="J74" s="99"/>
    </row>
    <row r="75" spans="1:10" ht="27" customHeight="1" x14ac:dyDescent="0.25">
      <c r="A75" s="81"/>
      <c r="B75" s="80">
        <v>32</v>
      </c>
      <c r="C75" s="80" t="s">
        <v>159</v>
      </c>
      <c r="D75" s="82"/>
      <c r="E75" s="99">
        <v>43061</v>
      </c>
      <c r="F75" s="99">
        <v>64500</v>
      </c>
      <c r="G75" s="78">
        <f t="shared" si="1"/>
        <v>-13949</v>
      </c>
      <c r="H75" s="99">
        <f>SUM(H76,H78)</f>
        <v>50551</v>
      </c>
      <c r="I75" s="78">
        <v>38595.699999999997</v>
      </c>
      <c r="J75" s="78">
        <v>38595.699999999997</v>
      </c>
    </row>
    <row r="76" spans="1:10" ht="27" customHeight="1" x14ac:dyDescent="0.25">
      <c r="A76" s="81"/>
      <c r="B76" s="80">
        <v>322</v>
      </c>
      <c r="C76" s="80" t="s">
        <v>281</v>
      </c>
      <c r="D76" s="82"/>
      <c r="E76" s="99">
        <v>39157</v>
      </c>
      <c r="F76" s="99">
        <v>60000</v>
      </c>
      <c r="G76" s="78">
        <f t="shared" si="1"/>
        <v>-14000</v>
      </c>
      <c r="H76" s="99">
        <f>SUM(H77)</f>
        <v>46000</v>
      </c>
      <c r="I76" s="99"/>
      <c r="J76" s="99"/>
    </row>
    <row r="77" spans="1:10" ht="27" customHeight="1" x14ac:dyDescent="0.25">
      <c r="A77" s="83"/>
      <c r="B77" s="83">
        <v>3223</v>
      </c>
      <c r="C77" s="83" t="s">
        <v>42</v>
      </c>
      <c r="D77" s="84">
        <v>11001</v>
      </c>
      <c r="E77" s="78">
        <v>39157</v>
      </c>
      <c r="F77" s="78">
        <v>60000</v>
      </c>
      <c r="G77" s="78">
        <f t="shared" si="1"/>
        <v>-14000</v>
      </c>
      <c r="H77" s="78">
        <v>46000</v>
      </c>
      <c r="I77" s="78"/>
      <c r="J77" s="78"/>
    </row>
    <row r="78" spans="1:10" ht="27" customHeight="1" x14ac:dyDescent="0.25">
      <c r="A78" s="81"/>
      <c r="B78" s="80">
        <v>329</v>
      </c>
      <c r="C78" s="80" t="s">
        <v>28</v>
      </c>
      <c r="D78" s="82"/>
      <c r="E78" s="99">
        <v>3904</v>
      </c>
      <c r="F78" s="99">
        <v>4500</v>
      </c>
      <c r="G78" s="78">
        <f t="shared" si="1"/>
        <v>51</v>
      </c>
      <c r="H78" s="99">
        <f>SUM(H79)</f>
        <v>4551</v>
      </c>
      <c r="I78" s="99"/>
      <c r="J78" s="99"/>
    </row>
    <row r="79" spans="1:10" ht="27" customHeight="1" x14ac:dyDescent="0.25">
      <c r="A79" s="83"/>
      <c r="B79" s="83">
        <v>3292</v>
      </c>
      <c r="C79" s="83" t="s">
        <v>247</v>
      </c>
      <c r="D79" s="84">
        <v>11001</v>
      </c>
      <c r="E79" s="78">
        <v>3904</v>
      </c>
      <c r="F79" s="78">
        <v>4500</v>
      </c>
      <c r="G79" s="78">
        <f t="shared" si="1"/>
        <v>51</v>
      </c>
      <c r="H79" s="78">
        <v>4551</v>
      </c>
      <c r="I79" s="78"/>
      <c r="J79" s="78"/>
    </row>
    <row r="80" spans="1:10" ht="27" customHeight="1" x14ac:dyDescent="0.25">
      <c r="A80" s="81"/>
      <c r="B80" s="80">
        <v>37</v>
      </c>
      <c r="C80" s="80" t="s">
        <v>162</v>
      </c>
      <c r="D80" s="82"/>
      <c r="E80" s="78">
        <v>0</v>
      </c>
      <c r="F80" s="99">
        <v>0</v>
      </c>
      <c r="G80" s="78">
        <f t="shared" si="1"/>
        <v>0</v>
      </c>
      <c r="H80" s="99">
        <v>0</v>
      </c>
      <c r="I80" s="99"/>
      <c r="J80" s="99"/>
    </row>
    <row r="81" spans="1:10" ht="27" customHeight="1" x14ac:dyDescent="0.25">
      <c r="A81" s="81"/>
      <c r="B81" s="80" t="s">
        <v>12</v>
      </c>
      <c r="C81" s="80" t="s">
        <v>13</v>
      </c>
      <c r="D81" s="82"/>
      <c r="E81" s="78">
        <v>0</v>
      </c>
      <c r="F81" s="99">
        <v>0</v>
      </c>
      <c r="G81" s="78">
        <f t="shared" si="1"/>
        <v>0</v>
      </c>
      <c r="H81" s="99">
        <v>0</v>
      </c>
      <c r="I81" s="99"/>
      <c r="J81" s="99"/>
    </row>
    <row r="82" spans="1:10" ht="27" customHeight="1" x14ac:dyDescent="0.25">
      <c r="A82" s="83"/>
      <c r="B82" s="83" t="s">
        <v>62</v>
      </c>
      <c r="C82" s="83" t="s">
        <v>63</v>
      </c>
      <c r="D82" s="84">
        <v>11001</v>
      </c>
      <c r="E82" s="78">
        <v>0</v>
      </c>
      <c r="F82" s="78">
        <v>0</v>
      </c>
      <c r="G82" s="78">
        <f t="shared" si="1"/>
        <v>0</v>
      </c>
      <c r="H82" s="78">
        <v>0</v>
      </c>
      <c r="I82" s="78"/>
      <c r="J82" s="78"/>
    </row>
    <row r="83" spans="1:10" ht="27.75" customHeight="1" x14ac:dyDescent="0.25">
      <c r="A83" s="120">
        <v>2301</v>
      </c>
      <c r="B83" s="121" t="s">
        <v>2</v>
      </c>
      <c r="C83" s="120" t="s">
        <v>248</v>
      </c>
      <c r="D83" s="121"/>
      <c r="E83" s="122">
        <f>SUM(E92,E151,E160,E182,E190)</f>
        <v>98980</v>
      </c>
      <c r="F83" s="122">
        <f>SUM(F92,F128,F151,F160,F177,F200,F205,F220)</f>
        <v>155981.62</v>
      </c>
      <c r="G83" s="123">
        <f t="shared" si="1"/>
        <v>46284.850000000006</v>
      </c>
      <c r="H83" s="122">
        <f>SUM(H84,H92,H128,H146,H151,H160,H172,H177,H182,H190,H195,H200,H205,H220,H227)</f>
        <v>202266.47</v>
      </c>
      <c r="I83" s="122">
        <f>SUM(I84,I92,I160,I177,I205)</f>
        <v>119780</v>
      </c>
      <c r="J83" s="122">
        <v>119780</v>
      </c>
    </row>
    <row r="84" spans="1:10" s="79" customFormat="1" ht="27" customHeight="1" x14ac:dyDescent="0.25">
      <c r="A84" s="103" t="s">
        <v>343</v>
      </c>
      <c r="B84" s="104" t="s">
        <v>3</v>
      </c>
      <c r="C84" s="103" t="s">
        <v>301</v>
      </c>
      <c r="D84" s="104"/>
      <c r="E84" s="99">
        <v>0</v>
      </c>
      <c r="F84" s="99">
        <v>0</v>
      </c>
      <c r="G84" s="78">
        <f t="shared" si="1"/>
        <v>3333.33</v>
      </c>
      <c r="H84" s="99">
        <f>SUM(H85)</f>
        <v>3333.33</v>
      </c>
      <c r="I84" s="99">
        <v>0</v>
      </c>
      <c r="J84" s="99">
        <v>0</v>
      </c>
    </row>
    <row r="85" spans="1:10" s="79" customFormat="1" ht="27" customHeight="1" x14ac:dyDescent="0.25">
      <c r="A85" s="103"/>
      <c r="B85" s="103">
        <v>3</v>
      </c>
      <c r="C85" s="103" t="s">
        <v>160</v>
      </c>
      <c r="D85" s="104"/>
      <c r="E85" s="99">
        <v>0</v>
      </c>
      <c r="F85" s="99">
        <v>0</v>
      </c>
      <c r="G85" s="78">
        <f t="shared" si="1"/>
        <v>3333.33</v>
      </c>
      <c r="H85" s="99">
        <f>SUM(H86,H89)</f>
        <v>3333.33</v>
      </c>
      <c r="I85" s="99"/>
      <c r="J85" s="99"/>
    </row>
    <row r="86" spans="1:10" s="79" customFormat="1" ht="27" customHeight="1" x14ac:dyDescent="0.25">
      <c r="A86" s="103"/>
      <c r="B86" s="103">
        <v>32</v>
      </c>
      <c r="C86" s="103" t="s">
        <v>159</v>
      </c>
      <c r="D86" s="104"/>
      <c r="E86" s="99">
        <v>0</v>
      </c>
      <c r="F86" s="99">
        <v>0</v>
      </c>
      <c r="G86" s="78">
        <f t="shared" si="1"/>
        <v>0</v>
      </c>
      <c r="H86" s="99">
        <f>SUM(H87)</f>
        <v>0</v>
      </c>
      <c r="I86" s="78">
        <v>0</v>
      </c>
      <c r="J86" s="78">
        <v>0</v>
      </c>
    </row>
    <row r="87" spans="1:10" s="79" customFormat="1" ht="27" customHeight="1" x14ac:dyDescent="0.25">
      <c r="A87" s="103"/>
      <c r="B87" s="103">
        <v>323</v>
      </c>
      <c r="C87" s="103" t="s">
        <v>15</v>
      </c>
      <c r="D87" s="104"/>
      <c r="E87" s="99">
        <v>0</v>
      </c>
      <c r="F87" s="99">
        <v>0</v>
      </c>
      <c r="G87" s="78">
        <f t="shared" si="1"/>
        <v>0</v>
      </c>
      <c r="H87" s="99">
        <v>0</v>
      </c>
      <c r="I87" s="99"/>
      <c r="J87" s="99"/>
    </row>
    <row r="88" spans="1:10" s="79" customFormat="1" ht="27" customHeight="1" x14ac:dyDescent="0.25">
      <c r="A88" s="105"/>
      <c r="B88" s="105">
        <v>3237</v>
      </c>
      <c r="C88" s="105" t="s">
        <v>19</v>
      </c>
      <c r="D88" s="119">
        <v>11001</v>
      </c>
      <c r="E88" s="78">
        <v>0</v>
      </c>
      <c r="F88" s="78">
        <v>0</v>
      </c>
      <c r="G88" s="78">
        <f t="shared" si="1"/>
        <v>0</v>
      </c>
      <c r="H88" s="78">
        <v>0</v>
      </c>
      <c r="I88" s="78"/>
      <c r="J88" s="78"/>
    </row>
    <row r="89" spans="1:10" s="135" customFormat="1" ht="27" customHeight="1" x14ac:dyDescent="0.25">
      <c r="A89" s="103"/>
      <c r="B89" s="103">
        <v>38</v>
      </c>
      <c r="C89" s="103" t="s">
        <v>352</v>
      </c>
      <c r="D89" s="134"/>
      <c r="E89" s="78">
        <v>0</v>
      </c>
      <c r="F89" s="78">
        <v>0</v>
      </c>
      <c r="G89" s="78">
        <f t="shared" si="1"/>
        <v>3333.33</v>
      </c>
      <c r="H89" s="99">
        <f>SUM(H90)</f>
        <v>3333.33</v>
      </c>
      <c r="I89" s="78">
        <v>0</v>
      </c>
      <c r="J89" s="78">
        <v>0</v>
      </c>
    </row>
    <row r="90" spans="1:10" s="135" customFormat="1" ht="27" customHeight="1" x14ac:dyDescent="0.25">
      <c r="A90" s="103"/>
      <c r="B90" s="103">
        <v>383</v>
      </c>
      <c r="C90" s="103" t="s">
        <v>353</v>
      </c>
      <c r="D90" s="134"/>
      <c r="E90" s="78">
        <v>0</v>
      </c>
      <c r="F90" s="78">
        <v>0</v>
      </c>
      <c r="G90" s="78">
        <f t="shared" si="1"/>
        <v>3333.33</v>
      </c>
      <c r="H90" s="99">
        <f>SUM(H91)</f>
        <v>3333.33</v>
      </c>
      <c r="I90" s="99"/>
      <c r="J90" s="99"/>
    </row>
    <row r="91" spans="1:10" s="79" customFormat="1" ht="27" customHeight="1" x14ac:dyDescent="0.25">
      <c r="A91" s="105"/>
      <c r="B91" s="105">
        <v>3831</v>
      </c>
      <c r="C91" s="105" t="s">
        <v>313</v>
      </c>
      <c r="D91" s="119">
        <v>11001</v>
      </c>
      <c r="E91" s="78">
        <v>0</v>
      </c>
      <c r="F91" s="78">
        <v>0</v>
      </c>
      <c r="G91" s="78">
        <f t="shared" si="1"/>
        <v>3333.33</v>
      </c>
      <c r="H91" s="78">
        <v>3333.33</v>
      </c>
      <c r="I91" s="78"/>
      <c r="J91" s="78"/>
    </row>
    <row r="92" spans="1:10" ht="27" customHeight="1" x14ac:dyDescent="0.25">
      <c r="A92" s="80" t="s">
        <v>344</v>
      </c>
      <c r="B92" s="81" t="s">
        <v>3</v>
      </c>
      <c r="C92" s="80" t="s">
        <v>249</v>
      </c>
      <c r="D92" s="82"/>
      <c r="E92" s="99">
        <f>SUM(E93,E124)</f>
        <v>54327</v>
      </c>
      <c r="F92" s="99">
        <f>SUM(F93,F124)</f>
        <v>71000</v>
      </c>
      <c r="G92" s="78">
        <f t="shared" si="1"/>
        <v>39500</v>
      </c>
      <c r="H92" s="99">
        <f>SUM(H93,H124)</f>
        <v>110500</v>
      </c>
      <c r="I92" s="99">
        <f>SUM(I93:I127)</f>
        <v>71280</v>
      </c>
      <c r="J92" s="99">
        <v>71280</v>
      </c>
    </row>
    <row r="93" spans="1:10" ht="27" customHeight="1" x14ac:dyDescent="0.25">
      <c r="A93" s="81"/>
      <c r="B93" s="80">
        <v>3</v>
      </c>
      <c r="C93" s="80" t="s">
        <v>160</v>
      </c>
      <c r="D93" s="82"/>
      <c r="E93" s="99">
        <f>SUM(E94,E120)</f>
        <v>54257</v>
      </c>
      <c r="F93" s="99">
        <f>SUM(F94,F120)</f>
        <v>70950</v>
      </c>
      <c r="G93" s="78">
        <f t="shared" si="1"/>
        <v>39500</v>
      </c>
      <c r="H93" s="99">
        <f>SUM(H94,H120)</f>
        <v>110450</v>
      </c>
      <c r="I93" s="99"/>
      <c r="J93" s="99"/>
    </row>
    <row r="94" spans="1:10" ht="27" customHeight="1" x14ac:dyDescent="0.25">
      <c r="A94" s="81"/>
      <c r="B94" s="80">
        <v>32</v>
      </c>
      <c r="C94" s="80" t="s">
        <v>159</v>
      </c>
      <c r="D94" s="82"/>
      <c r="E94" s="99">
        <f>SUM(E95,E99,E108,E117)</f>
        <v>54178</v>
      </c>
      <c r="F94" s="99">
        <v>70900</v>
      </c>
      <c r="G94" s="78">
        <f t="shared" si="1"/>
        <v>39500</v>
      </c>
      <c r="H94" s="99">
        <f>SUM(H95,H99,H108,H117)</f>
        <v>110400</v>
      </c>
      <c r="I94" s="78">
        <v>71180</v>
      </c>
      <c r="J94" s="78">
        <v>71180</v>
      </c>
    </row>
    <row r="95" spans="1:10" ht="27" customHeight="1" x14ac:dyDescent="0.25">
      <c r="A95" s="81"/>
      <c r="B95" s="80">
        <v>321</v>
      </c>
      <c r="C95" s="80" t="s">
        <v>6</v>
      </c>
      <c r="D95" s="82"/>
      <c r="E95" s="99">
        <v>690</v>
      </c>
      <c r="F95" s="99">
        <v>200</v>
      </c>
      <c r="G95" s="78">
        <f t="shared" si="1"/>
        <v>0</v>
      </c>
      <c r="H95" s="99">
        <f>SUM(H96:H98)</f>
        <v>200</v>
      </c>
      <c r="I95" s="99"/>
      <c r="J95" s="99"/>
    </row>
    <row r="96" spans="1:10" ht="27" customHeight="1" x14ac:dyDescent="0.25">
      <c r="A96" s="81"/>
      <c r="B96" s="83">
        <v>3211</v>
      </c>
      <c r="C96" s="83" t="s">
        <v>9</v>
      </c>
      <c r="D96" s="84">
        <v>47300</v>
      </c>
      <c r="E96" s="78">
        <v>690</v>
      </c>
      <c r="F96" s="78">
        <v>100</v>
      </c>
      <c r="G96" s="78">
        <f t="shared" si="1"/>
        <v>0</v>
      </c>
      <c r="H96" s="78">
        <v>100</v>
      </c>
      <c r="I96" s="78"/>
      <c r="J96" s="78"/>
    </row>
    <row r="97" spans="1:10" ht="27" customHeight="1" x14ac:dyDescent="0.25">
      <c r="A97" s="81"/>
      <c r="B97" s="83">
        <v>3213</v>
      </c>
      <c r="C97" s="83" t="s">
        <v>34</v>
      </c>
      <c r="D97" s="84">
        <v>47300</v>
      </c>
      <c r="E97" s="78">
        <v>0</v>
      </c>
      <c r="F97" s="78">
        <v>100</v>
      </c>
      <c r="G97" s="78">
        <f t="shared" si="1"/>
        <v>-50</v>
      </c>
      <c r="H97" s="78">
        <v>50</v>
      </c>
      <c r="I97" s="78"/>
      <c r="J97" s="78"/>
    </row>
    <row r="98" spans="1:10" ht="27" customHeight="1" x14ac:dyDescent="0.25">
      <c r="A98" s="81"/>
      <c r="B98" s="83">
        <v>3214</v>
      </c>
      <c r="C98" s="83" t="s">
        <v>314</v>
      </c>
      <c r="D98" s="84">
        <v>47300</v>
      </c>
      <c r="E98" s="78">
        <v>0</v>
      </c>
      <c r="F98" s="78">
        <v>0</v>
      </c>
      <c r="G98" s="78">
        <f t="shared" si="1"/>
        <v>50</v>
      </c>
      <c r="H98" s="78">
        <v>50</v>
      </c>
      <c r="I98" s="78"/>
      <c r="J98" s="78"/>
    </row>
    <row r="99" spans="1:10" ht="27" customHeight="1" x14ac:dyDescent="0.25">
      <c r="A99" s="81"/>
      <c r="B99" s="80" t="s">
        <v>35</v>
      </c>
      <c r="C99" s="80" t="s">
        <v>36</v>
      </c>
      <c r="D99" s="82"/>
      <c r="E99" s="99">
        <v>53072</v>
      </c>
      <c r="F99" s="99">
        <f>SUM(F100:F107)</f>
        <v>70300</v>
      </c>
      <c r="G99" s="78">
        <f t="shared" si="1"/>
        <v>38050</v>
      </c>
      <c r="H99" s="99">
        <f>SUM(H100:H107)</f>
        <v>108350</v>
      </c>
      <c r="I99" s="99"/>
      <c r="J99" s="99"/>
    </row>
    <row r="100" spans="1:10" ht="27" customHeight="1" x14ac:dyDescent="0.25">
      <c r="A100" s="83"/>
      <c r="B100" s="83" t="s">
        <v>44</v>
      </c>
      <c r="C100" s="83" t="s">
        <v>45</v>
      </c>
      <c r="D100" s="84">
        <v>47300</v>
      </c>
      <c r="E100" s="78">
        <v>73.069999999999993</v>
      </c>
      <c r="F100" s="78">
        <v>100</v>
      </c>
      <c r="G100" s="78">
        <f t="shared" si="1"/>
        <v>600</v>
      </c>
      <c r="H100" s="78">
        <v>700</v>
      </c>
      <c r="I100" s="78"/>
      <c r="J100" s="78"/>
    </row>
    <row r="101" spans="1:10" ht="27" customHeight="1" x14ac:dyDescent="0.25">
      <c r="A101" s="83"/>
      <c r="B101" s="83">
        <v>3222</v>
      </c>
      <c r="C101" s="83" t="s">
        <v>56</v>
      </c>
      <c r="D101" s="84">
        <v>32300</v>
      </c>
      <c r="E101" s="78">
        <v>0</v>
      </c>
      <c r="F101" s="78">
        <v>0</v>
      </c>
      <c r="G101" s="78">
        <f t="shared" si="1"/>
        <v>5000</v>
      </c>
      <c r="H101" s="78">
        <v>5000</v>
      </c>
      <c r="I101" s="78"/>
      <c r="J101" s="78"/>
    </row>
    <row r="102" spans="1:10" ht="27" customHeight="1" x14ac:dyDescent="0.25">
      <c r="A102" s="83"/>
      <c r="B102" s="83">
        <v>3222</v>
      </c>
      <c r="C102" s="83" t="s">
        <v>56</v>
      </c>
      <c r="D102" s="84">
        <v>55435</v>
      </c>
      <c r="E102" s="78">
        <v>3728</v>
      </c>
      <c r="F102" s="78">
        <v>5000</v>
      </c>
      <c r="G102" s="78">
        <f t="shared" si="1"/>
        <v>500</v>
      </c>
      <c r="H102" s="78">
        <v>5500</v>
      </c>
      <c r="I102" s="78"/>
      <c r="J102" s="78"/>
    </row>
    <row r="103" spans="1:10" ht="27" customHeight="1" x14ac:dyDescent="0.25">
      <c r="A103" s="83"/>
      <c r="B103" s="83" t="s">
        <v>55</v>
      </c>
      <c r="C103" s="83" t="s">
        <v>56</v>
      </c>
      <c r="D103" s="84">
        <v>58300</v>
      </c>
      <c r="E103" s="78">
        <v>4352</v>
      </c>
      <c r="F103" s="78">
        <v>6000</v>
      </c>
      <c r="G103" s="78">
        <f t="shared" si="1"/>
        <v>1000</v>
      </c>
      <c r="H103" s="78">
        <v>7000</v>
      </c>
      <c r="I103" s="78"/>
      <c r="J103" s="78"/>
    </row>
    <row r="104" spans="1:10" ht="27" customHeight="1" x14ac:dyDescent="0.25">
      <c r="A104" s="83"/>
      <c r="B104" s="83">
        <v>3222</v>
      </c>
      <c r="C104" s="83" t="s">
        <v>56</v>
      </c>
      <c r="D104" s="84">
        <v>47300</v>
      </c>
      <c r="E104" s="127">
        <v>44919</v>
      </c>
      <c r="F104" s="78">
        <v>59000</v>
      </c>
      <c r="G104" s="78">
        <f t="shared" si="1"/>
        <v>31000</v>
      </c>
      <c r="H104" s="78">
        <v>90000</v>
      </c>
      <c r="I104" s="78"/>
      <c r="J104" s="78"/>
    </row>
    <row r="105" spans="1:10" ht="27" customHeight="1" x14ac:dyDescent="0.25">
      <c r="A105" s="83"/>
      <c r="B105" s="83">
        <v>3224</v>
      </c>
      <c r="C105" s="83" t="s">
        <v>47</v>
      </c>
      <c r="D105" s="84">
        <v>47300</v>
      </c>
      <c r="E105" s="78">
        <v>0</v>
      </c>
      <c r="F105" s="78">
        <v>50</v>
      </c>
      <c r="G105" s="78">
        <f t="shared" si="1"/>
        <v>0</v>
      </c>
      <c r="H105" s="78">
        <v>50</v>
      </c>
      <c r="I105" s="78"/>
      <c r="J105" s="78"/>
    </row>
    <row r="106" spans="1:10" ht="27" customHeight="1" x14ac:dyDescent="0.25">
      <c r="A106" s="83"/>
      <c r="B106" s="83">
        <v>3225</v>
      </c>
      <c r="C106" s="83" t="s">
        <v>49</v>
      </c>
      <c r="D106" s="84">
        <v>47300</v>
      </c>
      <c r="E106" s="78">
        <v>0</v>
      </c>
      <c r="F106" s="78">
        <v>100</v>
      </c>
      <c r="G106" s="78">
        <f t="shared" si="1"/>
        <v>-50</v>
      </c>
      <c r="H106" s="78">
        <v>50</v>
      </c>
      <c r="I106" s="78"/>
      <c r="J106" s="78"/>
    </row>
    <row r="107" spans="1:10" ht="27" customHeight="1" x14ac:dyDescent="0.25">
      <c r="A107" s="83"/>
      <c r="B107" s="83">
        <v>3227</v>
      </c>
      <c r="C107" s="83" t="s">
        <v>38</v>
      </c>
      <c r="D107" s="84">
        <v>47300</v>
      </c>
      <c r="E107" s="78">
        <v>0</v>
      </c>
      <c r="F107" s="78">
        <v>50</v>
      </c>
      <c r="G107" s="78">
        <f t="shared" si="1"/>
        <v>0</v>
      </c>
      <c r="H107" s="78">
        <v>50</v>
      </c>
      <c r="I107" s="78"/>
      <c r="J107" s="78"/>
    </row>
    <row r="108" spans="1:10" ht="27" customHeight="1" x14ac:dyDescent="0.25">
      <c r="A108" s="81"/>
      <c r="B108" s="80" t="s">
        <v>14</v>
      </c>
      <c r="C108" s="80" t="s">
        <v>15</v>
      </c>
      <c r="D108" s="82"/>
      <c r="E108" s="99">
        <v>416</v>
      </c>
      <c r="F108" s="99">
        <v>350</v>
      </c>
      <c r="G108" s="78">
        <f t="shared" si="1"/>
        <v>1450</v>
      </c>
      <c r="H108" s="99">
        <f>SUM(H109:H116)</f>
        <v>1800</v>
      </c>
      <c r="I108" s="99"/>
      <c r="J108" s="99"/>
    </row>
    <row r="109" spans="1:10" ht="27" customHeight="1" x14ac:dyDescent="0.25">
      <c r="A109" s="101"/>
      <c r="B109" s="83">
        <v>3231</v>
      </c>
      <c r="C109" s="83" t="s">
        <v>51</v>
      </c>
      <c r="D109" s="84">
        <v>47300</v>
      </c>
      <c r="E109" s="78">
        <v>0</v>
      </c>
      <c r="F109" s="78">
        <v>50</v>
      </c>
      <c r="G109" s="78">
        <f t="shared" si="1"/>
        <v>0</v>
      </c>
      <c r="H109" s="78">
        <v>50</v>
      </c>
      <c r="I109" s="78"/>
      <c r="J109" s="78"/>
    </row>
    <row r="110" spans="1:10" ht="27" customHeight="1" x14ac:dyDescent="0.25">
      <c r="A110" s="83"/>
      <c r="B110" s="83" t="s">
        <v>22</v>
      </c>
      <c r="C110" s="83" t="s">
        <v>23</v>
      </c>
      <c r="D110" s="84">
        <v>47300</v>
      </c>
      <c r="E110" s="78">
        <v>0</v>
      </c>
      <c r="F110" s="78">
        <v>50</v>
      </c>
      <c r="G110" s="78">
        <f t="shared" si="1"/>
        <v>0</v>
      </c>
      <c r="H110" s="78">
        <v>50</v>
      </c>
      <c r="I110" s="78"/>
      <c r="J110" s="78"/>
    </row>
    <row r="111" spans="1:10" ht="27" customHeight="1" x14ac:dyDescent="0.25">
      <c r="A111" s="83"/>
      <c r="B111" s="83">
        <v>3233</v>
      </c>
      <c r="C111" s="83" t="s">
        <v>43</v>
      </c>
      <c r="D111" s="84">
        <v>47300</v>
      </c>
      <c r="E111" s="78">
        <v>0</v>
      </c>
      <c r="F111" s="78">
        <v>50</v>
      </c>
      <c r="G111" s="78">
        <f t="shared" si="1"/>
        <v>0</v>
      </c>
      <c r="H111" s="78">
        <v>50</v>
      </c>
      <c r="I111" s="78"/>
      <c r="J111" s="78"/>
    </row>
    <row r="112" spans="1:10" ht="27" customHeight="1" x14ac:dyDescent="0.25">
      <c r="A112" s="83"/>
      <c r="B112" s="83">
        <v>3234</v>
      </c>
      <c r="C112" s="83" t="s">
        <v>52</v>
      </c>
      <c r="D112" s="84">
        <v>47300</v>
      </c>
      <c r="E112" s="78">
        <v>147</v>
      </c>
      <c r="F112" s="78">
        <v>50</v>
      </c>
      <c r="G112" s="78">
        <f t="shared" si="1"/>
        <v>1450</v>
      </c>
      <c r="H112" s="78">
        <v>1500</v>
      </c>
      <c r="I112" s="78"/>
      <c r="J112" s="78"/>
    </row>
    <row r="113" spans="1:10" ht="27" customHeight="1" x14ac:dyDescent="0.25">
      <c r="A113" s="83"/>
      <c r="B113" s="83">
        <v>3235</v>
      </c>
      <c r="C113" s="83" t="s">
        <v>231</v>
      </c>
      <c r="D113" s="84">
        <v>47300</v>
      </c>
      <c r="E113" s="78">
        <v>0</v>
      </c>
      <c r="F113" s="78">
        <v>0</v>
      </c>
      <c r="G113" s="78">
        <f t="shared" si="1"/>
        <v>0</v>
      </c>
      <c r="H113" s="78">
        <v>0</v>
      </c>
      <c r="I113" s="78"/>
      <c r="J113" s="78"/>
    </row>
    <row r="114" spans="1:10" ht="27" customHeight="1" x14ac:dyDescent="0.25">
      <c r="A114" s="83"/>
      <c r="B114" s="83" t="s">
        <v>40</v>
      </c>
      <c r="C114" s="83" t="s">
        <v>57</v>
      </c>
      <c r="D114" s="84">
        <v>47300</v>
      </c>
      <c r="E114" s="78">
        <v>223</v>
      </c>
      <c r="F114" s="78">
        <v>50</v>
      </c>
      <c r="G114" s="78">
        <f t="shared" si="1"/>
        <v>0</v>
      </c>
      <c r="H114" s="78">
        <v>50</v>
      </c>
      <c r="I114" s="78"/>
      <c r="J114" s="78"/>
    </row>
    <row r="115" spans="1:10" ht="27" customHeight="1" x14ac:dyDescent="0.25">
      <c r="A115" s="83"/>
      <c r="B115" s="83">
        <v>3237</v>
      </c>
      <c r="C115" s="83" t="s">
        <v>19</v>
      </c>
      <c r="D115" s="84">
        <v>47300</v>
      </c>
      <c r="E115" s="78">
        <v>0</v>
      </c>
      <c r="F115" s="78">
        <v>50</v>
      </c>
      <c r="G115" s="78">
        <f t="shared" si="1"/>
        <v>0</v>
      </c>
      <c r="H115" s="78">
        <v>50</v>
      </c>
      <c r="I115" s="78"/>
      <c r="J115" s="78"/>
    </row>
    <row r="116" spans="1:10" ht="27" customHeight="1" x14ac:dyDescent="0.25">
      <c r="A116" s="83"/>
      <c r="B116" s="83">
        <v>3238</v>
      </c>
      <c r="C116" s="83" t="s">
        <v>27</v>
      </c>
      <c r="D116" s="84">
        <v>47300</v>
      </c>
      <c r="E116" s="78">
        <v>46</v>
      </c>
      <c r="F116" s="78">
        <v>50</v>
      </c>
      <c r="G116" s="78">
        <f t="shared" si="1"/>
        <v>0</v>
      </c>
      <c r="H116" s="78">
        <v>50</v>
      </c>
      <c r="I116" s="78"/>
      <c r="J116" s="78"/>
    </row>
    <row r="117" spans="1:10" ht="27" customHeight="1" x14ac:dyDescent="0.25">
      <c r="A117" s="81"/>
      <c r="B117" s="80" t="s">
        <v>10</v>
      </c>
      <c r="C117" s="80" t="s">
        <v>11</v>
      </c>
      <c r="D117" s="82"/>
      <c r="E117" s="99">
        <v>0</v>
      </c>
      <c r="F117" s="99">
        <v>50</v>
      </c>
      <c r="G117" s="78">
        <f t="shared" si="1"/>
        <v>0</v>
      </c>
      <c r="H117" s="99">
        <f>SUM(H118:H119)</f>
        <v>50</v>
      </c>
      <c r="I117" s="99"/>
      <c r="J117" s="99"/>
    </row>
    <row r="118" spans="1:10" ht="27" customHeight="1" x14ac:dyDescent="0.25">
      <c r="A118" s="101"/>
      <c r="B118" s="83">
        <v>3295</v>
      </c>
      <c r="C118" s="83" t="s">
        <v>53</v>
      </c>
      <c r="D118" s="84">
        <v>47300</v>
      </c>
      <c r="E118" s="78">
        <v>0</v>
      </c>
      <c r="F118" s="78">
        <v>0</v>
      </c>
      <c r="G118" s="78">
        <f t="shared" si="1"/>
        <v>0</v>
      </c>
      <c r="H118" s="78">
        <v>0</v>
      </c>
      <c r="I118" s="78"/>
      <c r="J118" s="78"/>
    </row>
    <row r="119" spans="1:10" ht="27" customHeight="1" x14ac:dyDescent="0.25">
      <c r="A119" s="83"/>
      <c r="B119" s="83" t="s">
        <v>17</v>
      </c>
      <c r="C119" s="83" t="s">
        <v>28</v>
      </c>
      <c r="D119" s="84">
        <v>47300</v>
      </c>
      <c r="E119" s="78">
        <v>0</v>
      </c>
      <c r="F119" s="78">
        <v>50</v>
      </c>
      <c r="G119" s="78">
        <f t="shared" si="1"/>
        <v>0</v>
      </c>
      <c r="H119" s="78">
        <v>50</v>
      </c>
      <c r="I119" s="78"/>
      <c r="J119" s="78"/>
    </row>
    <row r="120" spans="1:10" s="102" customFormat="1" ht="27" customHeight="1" x14ac:dyDescent="0.25">
      <c r="A120" s="80"/>
      <c r="B120" s="80">
        <v>34</v>
      </c>
      <c r="C120" s="80" t="s">
        <v>161</v>
      </c>
      <c r="D120" s="98"/>
      <c r="E120" s="78">
        <v>79</v>
      </c>
      <c r="F120" s="99">
        <v>50</v>
      </c>
      <c r="G120" s="78">
        <f t="shared" si="1"/>
        <v>0</v>
      </c>
      <c r="H120" s="99">
        <f>SUM(H121)</f>
        <v>50</v>
      </c>
      <c r="I120" s="78">
        <v>100</v>
      </c>
      <c r="J120" s="78">
        <v>100</v>
      </c>
    </row>
    <row r="121" spans="1:10" s="102" customFormat="1" ht="27" customHeight="1" x14ac:dyDescent="0.25">
      <c r="A121" s="80"/>
      <c r="B121" s="80">
        <v>343</v>
      </c>
      <c r="C121" s="80" t="s">
        <v>30</v>
      </c>
      <c r="D121" s="98"/>
      <c r="E121" s="78">
        <v>79</v>
      </c>
      <c r="F121" s="99">
        <v>50</v>
      </c>
      <c r="G121" s="78">
        <f t="shared" si="1"/>
        <v>0</v>
      </c>
      <c r="H121" s="99">
        <f>SUM(H122)</f>
        <v>50</v>
      </c>
      <c r="I121" s="99"/>
      <c r="J121" s="99"/>
    </row>
    <row r="122" spans="1:10" ht="27" customHeight="1" x14ac:dyDescent="0.25">
      <c r="A122" s="83"/>
      <c r="B122" s="83">
        <v>3431</v>
      </c>
      <c r="C122" s="83" t="s">
        <v>32</v>
      </c>
      <c r="D122" s="84">
        <v>47300</v>
      </c>
      <c r="E122" s="78">
        <v>79</v>
      </c>
      <c r="F122" s="78">
        <v>50</v>
      </c>
      <c r="G122" s="78">
        <f t="shared" si="1"/>
        <v>0</v>
      </c>
      <c r="H122" s="78">
        <v>50</v>
      </c>
      <c r="I122" s="78"/>
      <c r="J122" s="78"/>
    </row>
    <row r="123" spans="1:10" ht="27" customHeight="1" x14ac:dyDescent="0.25">
      <c r="A123" s="83"/>
      <c r="B123" s="83">
        <v>3433</v>
      </c>
      <c r="C123" s="83" t="s">
        <v>243</v>
      </c>
      <c r="D123" s="84">
        <v>47300</v>
      </c>
      <c r="E123" s="78">
        <v>0</v>
      </c>
      <c r="F123" s="78">
        <v>0</v>
      </c>
      <c r="G123" s="78">
        <f t="shared" si="1"/>
        <v>0</v>
      </c>
      <c r="H123" s="78">
        <v>0</v>
      </c>
      <c r="I123" s="78"/>
      <c r="J123" s="78"/>
    </row>
    <row r="124" spans="1:10" ht="27" customHeight="1" x14ac:dyDescent="0.25">
      <c r="A124" s="83"/>
      <c r="B124" s="80">
        <v>4</v>
      </c>
      <c r="C124" s="80" t="s">
        <v>297</v>
      </c>
      <c r="D124" s="98"/>
      <c r="E124" s="99">
        <v>70</v>
      </c>
      <c r="F124" s="99">
        <v>50</v>
      </c>
      <c r="G124" s="78">
        <f t="shared" si="1"/>
        <v>0</v>
      </c>
      <c r="H124" s="99">
        <f>SUM(H125)</f>
        <v>50</v>
      </c>
      <c r="I124" s="99"/>
      <c r="J124" s="99"/>
    </row>
    <row r="125" spans="1:10" ht="27" customHeight="1" x14ac:dyDescent="0.25">
      <c r="A125" s="83"/>
      <c r="B125" s="80">
        <v>42</v>
      </c>
      <c r="C125" s="80" t="s">
        <v>298</v>
      </c>
      <c r="D125" s="98"/>
      <c r="E125" s="99">
        <v>70</v>
      </c>
      <c r="F125" s="99">
        <v>50</v>
      </c>
      <c r="G125" s="78">
        <f t="shared" si="1"/>
        <v>0</v>
      </c>
      <c r="H125" s="99">
        <f>SUM(H126)</f>
        <v>50</v>
      </c>
      <c r="I125" s="99"/>
      <c r="J125" s="99"/>
    </row>
    <row r="126" spans="1:10" ht="27" customHeight="1" x14ac:dyDescent="0.25">
      <c r="A126" s="83"/>
      <c r="B126" s="80">
        <v>424</v>
      </c>
      <c r="C126" s="80" t="s">
        <v>59</v>
      </c>
      <c r="D126" s="98"/>
      <c r="E126" s="99">
        <v>70</v>
      </c>
      <c r="F126" s="99">
        <v>50</v>
      </c>
      <c r="G126" s="78">
        <f t="shared" si="1"/>
        <v>0</v>
      </c>
      <c r="H126" s="99">
        <f>SUM(H127)</f>
        <v>50</v>
      </c>
      <c r="I126" s="99"/>
      <c r="J126" s="99"/>
    </row>
    <row r="127" spans="1:10" ht="27" customHeight="1" x14ac:dyDescent="0.25">
      <c r="A127" s="83"/>
      <c r="B127" s="83">
        <v>4241</v>
      </c>
      <c r="C127" s="83" t="s">
        <v>61</v>
      </c>
      <c r="D127" s="84">
        <v>47300</v>
      </c>
      <c r="E127" s="78">
        <v>70</v>
      </c>
      <c r="F127" s="78">
        <v>50</v>
      </c>
      <c r="G127" s="78">
        <f t="shared" si="1"/>
        <v>0</v>
      </c>
      <c r="H127" s="78">
        <v>50</v>
      </c>
      <c r="I127" s="78"/>
      <c r="J127" s="78"/>
    </row>
    <row r="128" spans="1:10" ht="27" customHeight="1" x14ac:dyDescent="0.25">
      <c r="A128" s="80" t="s">
        <v>250</v>
      </c>
      <c r="B128" s="81" t="s">
        <v>3</v>
      </c>
      <c r="C128" s="80" t="s">
        <v>251</v>
      </c>
      <c r="D128" s="82"/>
      <c r="E128" s="99">
        <v>0</v>
      </c>
      <c r="F128" s="99">
        <v>28000</v>
      </c>
      <c r="G128" s="78">
        <f t="shared" si="1"/>
        <v>814.47999999999956</v>
      </c>
      <c r="H128" s="99">
        <f>SUM(H129)</f>
        <v>28814.48</v>
      </c>
      <c r="I128" s="99">
        <v>0</v>
      </c>
      <c r="J128" s="99">
        <v>0</v>
      </c>
    </row>
    <row r="129" spans="1:10" ht="27" customHeight="1" x14ac:dyDescent="0.25">
      <c r="A129" s="81"/>
      <c r="B129" s="80">
        <v>3</v>
      </c>
      <c r="C129" s="80" t="s">
        <v>160</v>
      </c>
      <c r="D129" s="82"/>
      <c r="E129" s="99">
        <v>0</v>
      </c>
      <c r="F129" s="99">
        <f>SUM(F130,F140)</f>
        <v>28000</v>
      </c>
      <c r="G129" s="78">
        <f t="shared" si="1"/>
        <v>814.47999999999956</v>
      </c>
      <c r="H129" s="99">
        <f>SUM(H130,H140)</f>
        <v>28814.48</v>
      </c>
      <c r="I129" s="99"/>
      <c r="J129" s="99"/>
    </row>
    <row r="130" spans="1:10" ht="27" customHeight="1" x14ac:dyDescent="0.25">
      <c r="A130" s="81"/>
      <c r="B130" s="80">
        <v>31</v>
      </c>
      <c r="C130" s="80" t="s">
        <v>234</v>
      </c>
      <c r="D130" s="82"/>
      <c r="E130" s="99">
        <v>0</v>
      </c>
      <c r="F130" s="99">
        <v>26300</v>
      </c>
      <c r="G130" s="78">
        <f t="shared" si="1"/>
        <v>-860.20000000000073</v>
      </c>
      <c r="H130" s="99">
        <f>SUM(H131,H134,H137)</f>
        <v>25439.8</v>
      </c>
      <c r="I130" s="78">
        <v>0</v>
      </c>
      <c r="J130" s="78">
        <v>0</v>
      </c>
    </row>
    <row r="131" spans="1:10" ht="27" customHeight="1" x14ac:dyDescent="0.25">
      <c r="A131" s="81"/>
      <c r="B131" s="80">
        <v>311</v>
      </c>
      <c r="C131" s="80" t="s">
        <v>235</v>
      </c>
      <c r="D131" s="82"/>
      <c r="E131" s="99">
        <v>0</v>
      </c>
      <c r="F131" s="99">
        <v>20000</v>
      </c>
      <c r="G131" s="78">
        <f t="shared" si="1"/>
        <v>120</v>
      </c>
      <c r="H131" s="99">
        <f>SUM(H132:H133)</f>
        <v>20120</v>
      </c>
      <c r="I131" s="99"/>
      <c r="J131" s="99"/>
    </row>
    <row r="132" spans="1:10" ht="27" customHeight="1" x14ac:dyDescent="0.25">
      <c r="A132" s="83"/>
      <c r="B132" s="83">
        <v>3111</v>
      </c>
      <c r="C132" s="83" t="s">
        <v>235</v>
      </c>
      <c r="D132" s="84">
        <v>55435</v>
      </c>
      <c r="E132" s="78">
        <v>0</v>
      </c>
      <c r="F132" s="78">
        <v>20000</v>
      </c>
      <c r="G132" s="78">
        <f t="shared" si="1"/>
        <v>-3880</v>
      </c>
      <c r="H132" s="78">
        <v>16120</v>
      </c>
      <c r="I132" s="78"/>
      <c r="J132" s="78"/>
    </row>
    <row r="133" spans="1:10" ht="27" customHeight="1" x14ac:dyDescent="0.25">
      <c r="A133" s="83"/>
      <c r="B133" s="83">
        <v>3111</v>
      </c>
      <c r="C133" s="83" t="s">
        <v>235</v>
      </c>
      <c r="D133" s="84">
        <v>47300</v>
      </c>
      <c r="E133" s="78">
        <v>0</v>
      </c>
      <c r="F133" s="78">
        <v>0</v>
      </c>
      <c r="G133" s="78">
        <f t="shared" ref="G133:G196" si="2">SUM(H133-F133)</f>
        <v>4000</v>
      </c>
      <c r="H133" s="78">
        <v>4000</v>
      </c>
      <c r="I133" s="78"/>
      <c r="J133" s="78"/>
    </row>
    <row r="134" spans="1:10" ht="27" customHeight="1" x14ac:dyDescent="0.25">
      <c r="A134" s="81"/>
      <c r="B134" s="80">
        <v>312</v>
      </c>
      <c r="C134" s="80" t="s">
        <v>237</v>
      </c>
      <c r="D134" s="82"/>
      <c r="E134" s="99">
        <v>0</v>
      </c>
      <c r="F134" s="99">
        <v>3000</v>
      </c>
      <c r="G134" s="78">
        <f t="shared" si="2"/>
        <v>-1000</v>
      </c>
      <c r="H134" s="99">
        <f>SUM(H135:H136)</f>
        <v>2000</v>
      </c>
      <c r="I134" s="99"/>
      <c r="J134" s="99"/>
    </row>
    <row r="135" spans="1:10" ht="27" customHeight="1" x14ac:dyDescent="0.25">
      <c r="A135" s="83"/>
      <c r="B135" s="83">
        <v>3121</v>
      </c>
      <c r="C135" s="83" t="s">
        <v>237</v>
      </c>
      <c r="D135" s="84">
        <v>55435</v>
      </c>
      <c r="E135" s="78">
        <v>0</v>
      </c>
      <c r="F135" s="78">
        <v>3000</v>
      </c>
      <c r="G135" s="78">
        <f t="shared" si="2"/>
        <v>-1000</v>
      </c>
      <c r="H135" s="78">
        <v>2000</v>
      </c>
      <c r="I135" s="78"/>
      <c r="J135" s="78"/>
    </row>
    <row r="136" spans="1:10" ht="27" customHeight="1" x14ac:dyDescent="0.25">
      <c r="A136" s="83"/>
      <c r="B136" s="83">
        <v>3121</v>
      </c>
      <c r="C136" s="83" t="s">
        <v>237</v>
      </c>
      <c r="D136" s="84">
        <v>47300</v>
      </c>
      <c r="E136" s="78">
        <v>0</v>
      </c>
      <c r="F136" s="78">
        <v>0</v>
      </c>
      <c r="G136" s="78">
        <f t="shared" si="2"/>
        <v>0</v>
      </c>
      <c r="H136" s="78">
        <v>0</v>
      </c>
      <c r="I136" s="78"/>
      <c r="J136" s="78"/>
    </row>
    <row r="137" spans="1:10" ht="27" customHeight="1" x14ac:dyDescent="0.25">
      <c r="A137" s="81"/>
      <c r="B137" s="80">
        <v>313</v>
      </c>
      <c r="C137" s="80" t="s">
        <v>238</v>
      </c>
      <c r="D137" s="82"/>
      <c r="E137" s="99">
        <v>0</v>
      </c>
      <c r="F137" s="99">
        <v>3300</v>
      </c>
      <c r="G137" s="78">
        <f t="shared" si="2"/>
        <v>19.800000000000182</v>
      </c>
      <c r="H137" s="99">
        <f>SUM(H138:H139)</f>
        <v>3319.8</v>
      </c>
      <c r="I137" s="99"/>
      <c r="J137" s="99"/>
    </row>
    <row r="138" spans="1:10" ht="27" customHeight="1" x14ac:dyDescent="0.25">
      <c r="A138" s="83"/>
      <c r="B138" s="83">
        <v>3132</v>
      </c>
      <c r="C138" s="83" t="s">
        <v>239</v>
      </c>
      <c r="D138" s="84">
        <v>55435</v>
      </c>
      <c r="E138" s="78">
        <v>0</v>
      </c>
      <c r="F138" s="78">
        <v>3300</v>
      </c>
      <c r="G138" s="78">
        <f t="shared" si="2"/>
        <v>-640.19999999999982</v>
      </c>
      <c r="H138" s="78">
        <v>2659.8</v>
      </c>
      <c r="I138" s="78"/>
      <c r="J138" s="78"/>
    </row>
    <row r="139" spans="1:10" ht="27" customHeight="1" x14ac:dyDescent="0.25">
      <c r="A139" s="83"/>
      <c r="B139" s="83">
        <v>3132</v>
      </c>
      <c r="C139" s="83" t="s">
        <v>239</v>
      </c>
      <c r="D139" s="84">
        <v>47300</v>
      </c>
      <c r="E139" s="78">
        <v>0</v>
      </c>
      <c r="F139" s="78">
        <v>0</v>
      </c>
      <c r="G139" s="78">
        <f t="shared" si="2"/>
        <v>660</v>
      </c>
      <c r="H139" s="78">
        <v>660</v>
      </c>
      <c r="I139" s="78"/>
      <c r="J139" s="78"/>
    </row>
    <row r="140" spans="1:10" ht="27" customHeight="1" x14ac:dyDescent="0.25">
      <c r="A140" s="81"/>
      <c r="B140" s="80">
        <v>32</v>
      </c>
      <c r="C140" s="80" t="s">
        <v>159</v>
      </c>
      <c r="D140" s="82"/>
      <c r="E140" s="99">
        <v>0</v>
      </c>
      <c r="F140" s="99">
        <v>1700</v>
      </c>
      <c r="G140" s="78">
        <f t="shared" si="2"/>
        <v>1674.6800000000003</v>
      </c>
      <c r="H140" s="99">
        <f>SUM(H141,H144)</f>
        <v>3374.6800000000003</v>
      </c>
      <c r="I140" s="78">
        <v>0</v>
      </c>
      <c r="J140" s="78">
        <v>0</v>
      </c>
    </row>
    <row r="141" spans="1:10" ht="27" customHeight="1" x14ac:dyDescent="0.25">
      <c r="A141" s="81"/>
      <c r="B141" s="80">
        <v>321</v>
      </c>
      <c r="C141" s="80" t="s">
        <v>6</v>
      </c>
      <c r="D141" s="82"/>
      <c r="E141" s="99">
        <v>0</v>
      </c>
      <c r="F141" s="99">
        <v>1000</v>
      </c>
      <c r="G141" s="78">
        <f t="shared" si="2"/>
        <v>2374.6800000000003</v>
      </c>
      <c r="H141" s="99">
        <f>SUM(H142:H143)</f>
        <v>3374.6800000000003</v>
      </c>
      <c r="I141" s="99"/>
      <c r="J141" s="99"/>
    </row>
    <row r="142" spans="1:10" ht="27" customHeight="1" x14ac:dyDescent="0.25">
      <c r="A142" s="83"/>
      <c r="B142" s="83">
        <v>3212</v>
      </c>
      <c r="C142" s="83" t="s">
        <v>241</v>
      </c>
      <c r="D142" s="84">
        <v>55435</v>
      </c>
      <c r="E142" s="78">
        <v>0</v>
      </c>
      <c r="F142" s="78">
        <v>1000</v>
      </c>
      <c r="G142" s="78">
        <f t="shared" si="2"/>
        <v>1034.68</v>
      </c>
      <c r="H142" s="78">
        <v>2034.68</v>
      </c>
      <c r="I142" s="78"/>
      <c r="J142" s="78"/>
    </row>
    <row r="143" spans="1:10" ht="27" customHeight="1" x14ac:dyDescent="0.25">
      <c r="A143" s="83"/>
      <c r="B143" s="83">
        <v>3212</v>
      </c>
      <c r="C143" s="83" t="s">
        <v>241</v>
      </c>
      <c r="D143" s="84">
        <v>47300</v>
      </c>
      <c r="E143" s="78">
        <v>0</v>
      </c>
      <c r="F143" s="78">
        <v>0</v>
      </c>
      <c r="G143" s="78">
        <f t="shared" si="2"/>
        <v>1340</v>
      </c>
      <c r="H143" s="78">
        <v>1340</v>
      </c>
      <c r="I143" s="78"/>
      <c r="J143" s="78"/>
    </row>
    <row r="144" spans="1:10" ht="27" customHeight="1" x14ac:dyDescent="0.25">
      <c r="A144" s="81"/>
      <c r="B144" s="80">
        <v>322</v>
      </c>
      <c r="C144" s="80" t="s">
        <v>281</v>
      </c>
      <c r="D144" s="82"/>
      <c r="E144" s="99">
        <v>0</v>
      </c>
      <c r="F144" s="99">
        <v>700</v>
      </c>
      <c r="G144" s="78">
        <f t="shared" si="2"/>
        <v>-700</v>
      </c>
      <c r="H144" s="99">
        <f>SUM(H145)</f>
        <v>0</v>
      </c>
      <c r="I144" s="99"/>
      <c r="J144" s="99"/>
    </row>
    <row r="145" spans="1:10" ht="27" customHeight="1" x14ac:dyDescent="0.25">
      <c r="A145" s="101"/>
      <c r="B145" s="83">
        <v>3222</v>
      </c>
      <c r="C145" s="83" t="s">
        <v>56</v>
      </c>
      <c r="D145" s="84">
        <v>55435</v>
      </c>
      <c r="E145" s="78">
        <v>0</v>
      </c>
      <c r="F145" s="78">
        <v>700</v>
      </c>
      <c r="G145" s="78">
        <f t="shared" si="2"/>
        <v>-700</v>
      </c>
      <c r="H145" s="78">
        <v>0</v>
      </c>
      <c r="I145" s="78"/>
      <c r="J145" s="78"/>
    </row>
    <row r="146" spans="1:10" ht="27" customHeight="1" x14ac:dyDescent="0.25">
      <c r="A146" s="81" t="s">
        <v>299</v>
      </c>
      <c r="B146" s="80" t="s">
        <v>3</v>
      </c>
      <c r="C146" s="80" t="s">
        <v>300</v>
      </c>
      <c r="D146" s="82"/>
      <c r="E146" s="99">
        <v>0</v>
      </c>
      <c r="F146" s="99">
        <v>0</v>
      </c>
      <c r="G146" s="78">
        <f t="shared" si="2"/>
        <v>1200</v>
      </c>
      <c r="H146" s="99">
        <v>1200</v>
      </c>
      <c r="I146" s="99">
        <v>0</v>
      </c>
      <c r="J146" s="99">
        <v>0</v>
      </c>
    </row>
    <row r="147" spans="1:10" ht="27" customHeight="1" x14ac:dyDescent="0.25">
      <c r="A147" s="81"/>
      <c r="B147" s="80">
        <v>3</v>
      </c>
      <c r="C147" s="80" t="s">
        <v>160</v>
      </c>
      <c r="D147" s="82"/>
      <c r="E147" s="99">
        <v>0</v>
      </c>
      <c r="F147" s="99">
        <v>0</v>
      </c>
      <c r="G147" s="78">
        <f t="shared" si="2"/>
        <v>1200</v>
      </c>
      <c r="H147" s="99">
        <v>1200</v>
      </c>
      <c r="I147" s="99"/>
      <c r="J147" s="99"/>
    </row>
    <row r="148" spans="1:10" ht="27" customHeight="1" x14ac:dyDescent="0.25">
      <c r="A148" s="81"/>
      <c r="B148" s="80">
        <v>32</v>
      </c>
      <c r="C148" s="80" t="s">
        <v>159</v>
      </c>
      <c r="D148" s="82"/>
      <c r="E148" s="99">
        <v>0</v>
      </c>
      <c r="F148" s="99">
        <v>0</v>
      </c>
      <c r="G148" s="78">
        <f t="shared" si="2"/>
        <v>1200</v>
      </c>
      <c r="H148" s="99">
        <v>1200</v>
      </c>
      <c r="I148" s="78">
        <v>0</v>
      </c>
      <c r="J148" s="78">
        <v>0</v>
      </c>
    </row>
    <row r="149" spans="1:10" ht="27" customHeight="1" x14ac:dyDescent="0.25">
      <c r="A149" s="81"/>
      <c r="B149" s="80">
        <v>329</v>
      </c>
      <c r="C149" s="80" t="s">
        <v>28</v>
      </c>
      <c r="D149" s="82"/>
      <c r="E149" s="99">
        <v>0</v>
      </c>
      <c r="F149" s="99">
        <v>0</v>
      </c>
      <c r="G149" s="78">
        <f t="shared" si="2"/>
        <v>1200</v>
      </c>
      <c r="H149" s="99">
        <v>1200</v>
      </c>
      <c r="I149" s="99"/>
      <c r="J149" s="99"/>
    </row>
    <row r="150" spans="1:10" ht="27" customHeight="1" x14ac:dyDescent="0.25">
      <c r="A150" s="101"/>
      <c r="B150" s="83">
        <v>3299</v>
      </c>
      <c r="C150" s="83" t="s">
        <v>28</v>
      </c>
      <c r="D150" s="84">
        <v>55435</v>
      </c>
      <c r="E150" s="78">
        <v>0</v>
      </c>
      <c r="F150" s="78">
        <v>0</v>
      </c>
      <c r="G150" s="78">
        <f t="shared" si="2"/>
        <v>1200</v>
      </c>
      <c r="H150" s="78">
        <v>1200</v>
      </c>
      <c r="I150" s="78"/>
      <c r="J150" s="78"/>
    </row>
    <row r="151" spans="1:10" ht="27" customHeight="1" x14ac:dyDescent="0.25">
      <c r="A151" s="80" t="s">
        <v>252</v>
      </c>
      <c r="B151" s="81" t="s">
        <v>3</v>
      </c>
      <c r="C151" s="80" t="s">
        <v>253</v>
      </c>
      <c r="D151" s="82"/>
      <c r="E151" s="99">
        <v>5955</v>
      </c>
      <c r="F151" s="99">
        <v>5036.62</v>
      </c>
      <c r="G151" s="78">
        <f t="shared" si="2"/>
        <v>1800</v>
      </c>
      <c r="H151" s="99">
        <f>SUM(H152)</f>
        <v>6836.62</v>
      </c>
      <c r="I151" s="99">
        <v>0</v>
      </c>
      <c r="J151" s="99">
        <v>0</v>
      </c>
    </row>
    <row r="152" spans="1:10" s="102" customFormat="1" ht="27" customHeight="1" x14ac:dyDescent="0.25">
      <c r="A152" s="81"/>
      <c r="B152" s="80">
        <v>3</v>
      </c>
      <c r="C152" s="80" t="s">
        <v>160</v>
      </c>
      <c r="D152" s="82"/>
      <c r="E152" s="99">
        <v>5955</v>
      </c>
      <c r="F152" s="99">
        <v>5036.62</v>
      </c>
      <c r="G152" s="78">
        <f t="shared" si="2"/>
        <v>1800</v>
      </c>
      <c r="H152" s="99">
        <f>SUM(H153)</f>
        <v>6836.62</v>
      </c>
      <c r="I152" s="99"/>
      <c r="J152" s="99"/>
    </row>
    <row r="153" spans="1:10" s="102" customFormat="1" ht="27" customHeight="1" x14ac:dyDescent="0.25">
      <c r="A153" s="81"/>
      <c r="B153" s="80">
        <v>32</v>
      </c>
      <c r="C153" s="80" t="s">
        <v>159</v>
      </c>
      <c r="D153" s="82"/>
      <c r="E153" s="99">
        <v>5955</v>
      </c>
      <c r="F153" s="99">
        <v>5063.62</v>
      </c>
      <c r="G153" s="78">
        <f t="shared" si="2"/>
        <v>1773</v>
      </c>
      <c r="H153" s="99">
        <f>SUM(H154,H157)</f>
        <v>6836.62</v>
      </c>
      <c r="I153" s="78">
        <v>0</v>
      </c>
      <c r="J153" s="78">
        <v>0</v>
      </c>
    </row>
    <row r="154" spans="1:10" s="102" customFormat="1" ht="27" customHeight="1" x14ac:dyDescent="0.25">
      <c r="A154" s="81"/>
      <c r="B154" s="80">
        <v>322</v>
      </c>
      <c r="C154" s="80" t="s">
        <v>281</v>
      </c>
      <c r="D154" s="82"/>
      <c r="E154" s="99">
        <v>1484</v>
      </c>
      <c r="F154" s="99">
        <v>5036.62</v>
      </c>
      <c r="G154" s="78">
        <f t="shared" si="2"/>
        <v>-2189.14</v>
      </c>
      <c r="H154" s="99">
        <f>SUM(H155:H156)</f>
        <v>2847.48</v>
      </c>
      <c r="I154" s="99"/>
      <c r="J154" s="99"/>
    </row>
    <row r="155" spans="1:10" ht="27" customHeight="1" x14ac:dyDescent="0.25">
      <c r="A155" s="101"/>
      <c r="B155" s="83">
        <v>3221</v>
      </c>
      <c r="C155" s="83" t="s">
        <v>45</v>
      </c>
      <c r="D155" s="84">
        <v>62300</v>
      </c>
      <c r="E155" s="78">
        <v>0</v>
      </c>
      <c r="F155" s="78">
        <v>0</v>
      </c>
      <c r="G155" s="78">
        <f t="shared" si="2"/>
        <v>250</v>
      </c>
      <c r="H155" s="78">
        <v>250</v>
      </c>
      <c r="I155" s="78"/>
      <c r="J155" s="78"/>
    </row>
    <row r="156" spans="1:10" ht="27" customHeight="1" x14ac:dyDescent="0.25">
      <c r="A156" s="83"/>
      <c r="B156" s="83">
        <v>3225</v>
      </c>
      <c r="C156" s="83" t="s">
        <v>49</v>
      </c>
      <c r="D156" s="84">
        <v>55435</v>
      </c>
      <c r="E156" s="78">
        <v>1484</v>
      </c>
      <c r="F156" s="78">
        <v>5036.62</v>
      </c>
      <c r="G156" s="78">
        <f t="shared" si="2"/>
        <v>-2439.14</v>
      </c>
      <c r="H156" s="78">
        <v>2597.48</v>
      </c>
      <c r="I156" s="78"/>
      <c r="J156" s="78"/>
    </row>
    <row r="157" spans="1:10" s="102" customFormat="1" ht="27" customHeight="1" x14ac:dyDescent="0.25">
      <c r="A157" s="80"/>
      <c r="B157" s="80">
        <v>329</v>
      </c>
      <c r="C157" s="80" t="s">
        <v>28</v>
      </c>
      <c r="D157" s="98"/>
      <c r="E157" s="99">
        <v>4471</v>
      </c>
      <c r="F157" s="99">
        <v>0</v>
      </c>
      <c r="G157" s="78">
        <f t="shared" si="2"/>
        <v>3989.14</v>
      </c>
      <c r="H157" s="99">
        <f>SUM(H158:H159)</f>
        <v>3989.14</v>
      </c>
      <c r="I157" s="99"/>
      <c r="J157" s="99"/>
    </row>
    <row r="158" spans="1:10" ht="27" customHeight="1" x14ac:dyDescent="0.25">
      <c r="A158" s="83"/>
      <c r="B158" s="83">
        <v>3299</v>
      </c>
      <c r="C158" s="83" t="s">
        <v>28</v>
      </c>
      <c r="D158" s="84">
        <v>55435</v>
      </c>
      <c r="E158" s="78">
        <v>4471</v>
      </c>
      <c r="F158" s="78">
        <v>0</v>
      </c>
      <c r="G158" s="78">
        <f t="shared" si="2"/>
        <v>3739.14</v>
      </c>
      <c r="H158" s="78">
        <v>3739.14</v>
      </c>
      <c r="I158" s="78"/>
      <c r="J158" s="78"/>
    </row>
    <row r="159" spans="1:10" ht="27" customHeight="1" x14ac:dyDescent="0.25">
      <c r="A159" s="83"/>
      <c r="B159" s="83">
        <v>3299</v>
      </c>
      <c r="C159" s="83" t="s">
        <v>28</v>
      </c>
      <c r="D159" s="84">
        <v>62300</v>
      </c>
      <c r="E159" s="78">
        <v>0</v>
      </c>
      <c r="F159" s="78">
        <v>0</v>
      </c>
      <c r="G159" s="78">
        <f t="shared" si="2"/>
        <v>250</v>
      </c>
      <c r="H159" s="78">
        <v>250</v>
      </c>
      <c r="I159" s="78"/>
      <c r="J159" s="78"/>
    </row>
    <row r="160" spans="1:10" ht="27" customHeight="1" x14ac:dyDescent="0.25">
      <c r="A160" s="80" t="s">
        <v>254</v>
      </c>
      <c r="B160" s="81" t="s">
        <v>3</v>
      </c>
      <c r="C160" s="80" t="s">
        <v>255</v>
      </c>
      <c r="D160" s="82"/>
      <c r="E160" s="99">
        <v>35806</v>
      </c>
      <c r="F160" s="99">
        <f>SUM(F161,F168)</f>
        <v>40000</v>
      </c>
      <c r="G160" s="78">
        <f t="shared" si="2"/>
        <v>-6062.9599999999991</v>
      </c>
      <c r="H160" s="99">
        <f>SUM(H161,H168)</f>
        <v>33937.040000000001</v>
      </c>
      <c r="I160" s="99">
        <f>SUM(I161:I171)</f>
        <v>40000</v>
      </c>
      <c r="J160" s="99">
        <v>40000</v>
      </c>
    </row>
    <row r="161" spans="1:10" ht="27" customHeight="1" x14ac:dyDescent="0.25">
      <c r="A161" s="81"/>
      <c r="B161" s="80">
        <v>3</v>
      </c>
      <c r="C161" s="80" t="s">
        <v>160</v>
      </c>
      <c r="D161" s="82"/>
      <c r="E161" s="99">
        <v>19943</v>
      </c>
      <c r="F161" s="99">
        <v>17000</v>
      </c>
      <c r="G161" s="78">
        <f t="shared" si="2"/>
        <v>7671.27</v>
      </c>
      <c r="H161" s="99">
        <f>SUM(H162,H165)</f>
        <v>24671.27</v>
      </c>
      <c r="I161" s="99"/>
      <c r="J161" s="99"/>
    </row>
    <row r="162" spans="1:10" ht="27" customHeight="1" x14ac:dyDescent="0.25">
      <c r="A162" s="81"/>
      <c r="B162" s="80">
        <v>32</v>
      </c>
      <c r="C162" s="80" t="s">
        <v>159</v>
      </c>
      <c r="D162" s="82"/>
      <c r="E162" s="99">
        <v>19943</v>
      </c>
      <c r="F162" s="99">
        <v>17000</v>
      </c>
      <c r="G162" s="78">
        <f t="shared" si="2"/>
        <v>-17000</v>
      </c>
      <c r="H162" s="99">
        <f>SUM(H163)</f>
        <v>0</v>
      </c>
      <c r="I162" s="78">
        <v>17000</v>
      </c>
      <c r="J162" s="78">
        <v>17000</v>
      </c>
    </row>
    <row r="163" spans="1:10" ht="27" customHeight="1" x14ac:dyDescent="0.25">
      <c r="A163" s="81"/>
      <c r="B163" s="80">
        <v>322</v>
      </c>
      <c r="C163" s="80" t="s">
        <v>281</v>
      </c>
      <c r="D163" s="82"/>
      <c r="E163" s="99">
        <v>19943</v>
      </c>
      <c r="F163" s="99">
        <v>17000</v>
      </c>
      <c r="G163" s="78">
        <f t="shared" si="2"/>
        <v>-17000</v>
      </c>
      <c r="H163" s="99">
        <v>0</v>
      </c>
      <c r="I163" s="78"/>
      <c r="J163" s="78"/>
    </row>
    <row r="164" spans="1:10" ht="27" customHeight="1" x14ac:dyDescent="0.25">
      <c r="A164" s="83"/>
      <c r="B164" s="83">
        <v>3221</v>
      </c>
      <c r="C164" s="83" t="s">
        <v>45</v>
      </c>
      <c r="D164" s="84">
        <v>53082</v>
      </c>
      <c r="E164" s="78">
        <v>19943</v>
      </c>
      <c r="F164" s="78">
        <v>17000</v>
      </c>
      <c r="G164" s="78">
        <f t="shared" si="2"/>
        <v>-17000</v>
      </c>
      <c r="H164" s="78">
        <v>0</v>
      </c>
      <c r="I164" s="78"/>
      <c r="J164" s="78"/>
    </row>
    <row r="165" spans="1:10" s="102" customFormat="1" ht="27" customHeight="1" x14ac:dyDescent="0.25">
      <c r="A165" s="80"/>
      <c r="B165" s="80">
        <v>37</v>
      </c>
      <c r="C165" s="80" t="s">
        <v>162</v>
      </c>
      <c r="D165" s="98"/>
      <c r="E165" s="99"/>
      <c r="F165" s="99"/>
      <c r="G165" s="78">
        <f t="shared" si="2"/>
        <v>24671.27</v>
      </c>
      <c r="H165" s="99">
        <f>SUM(H166)</f>
        <v>24671.27</v>
      </c>
      <c r="I165" s="78">
        <v>0</v>
      </c>
      <c r="J165" s="78">
        <v>0</v>
      </c>
    </row>
    <row r="166" spans="1:10" s="102" customFormat="1" ht="27" customHeight="1" x14ac:dyDescent="0.25">
      <c r="A166" s="80"/>
      <c r="B166" s="80">
        <v>3722</v>
      </c>
      <c r="C166" s="80" t="s">
        <v>357</v>
      </c>
      <c r="D166" s="98"/>
      <c r="E166" s="99"/>
      <c r="F166" s="99"/>
      <c r="G166" s="78">
        <f t="shared" si="2"/>
        <v>24671.27</v>
      </c>
      <c r="H166" s="99">
        <f>SUM(H167)</f>
        <v>24671.27</v>
      </c>
      <c r="I166" s="99"/>
      <c r="J166" s="99"/>
    </row>
    <row r="167" spans="1:10" ht="27" customHeight="1" x14ac:dyDescent="0.25">
      <c r="A167" s="83"/>
      <c r="B167" s="83">
        <v>3722</v>
      </c>
      <c r="C167" s="83" t="s">
        <v>315</v>
      </c>
      <c r="D167" s="84">
        <v>53082</v>
      </c>
      <c r="E167" s="78">
        <v>0</v>
      </c>
      <c r="F167" s="78">
        <v>0</v>
      </c>
      <c r="G167" s="78">
        <f t="shared" si="2"/>
        <v>24671.27</v>
      </c>
      <c r="H167" s="78">
        <v>24671.27</v>
      </c>
      <c r="I167" s="78"/>
      <c r="J167" s="78"/>
    </row>
    <row r="168" spans="1:10" s="102" customFormat="1" ht="27" customHeight="1" x14ac:dyDescent="0.25">
      <c r="A168" s="81"/>
      <c r="B168" s="80">
        <v>4</v>
      </c>
      <c r="C168" s="80" t="s">
        <v>164</v>
      </c>
      <c r="D168" s="82"/>
      <c r="E168" s="99">
        <v>15863</v>
      </c>
      <c r="F168" s="99">
        <v>23000</v>
      </c>
      <c r="G168" s="78">
        <f t="shared" si="2"/>
        <v>-13734.23</v>
      </c>
      <c r="H168" s="99">
        <f>SUM(H169)</f>
        <v>9265.77</v>
      </c>
      <c r="I168" s="78"/>
      <c r="J168" s="78"/>
    </row>
    <row r="169" spans="1:10" s="102" customFormat="1" ht="27" customHeight="1" x14ac:dyDescent="0.25">
      <c r="A169" s="81"/>
      <c r="B169" s="80">
        <v>42</v>
      </c>
      <c r="C169" s="80" t="s">
        <v>163</v>
      </c>
      <c r="D169" s="82"/>
      <c r="E169" s="99">
        <v>15863</v>
      </c>
      <c r="F169" s="99">
        <v>23000</v>
      </c>
      <c r="G169" s="78">
        <f t="shared" si="2"/>
        <v>-13734.23</v>
      </c>
      <c r="H169" s="99">
        <f>SUM(H170)</f>
        <v>9265.77</v>
      </c>
      <c r="I169" s="78">
        <v>23000</v>
      </c>
      <c r="J169" s="78">
        <v>23000</v>
      </c>
    </row>
    <row r="170" spans="1:10" s="102" customFormat="1" ht="27" customHeight="1" x14ac:dyDescent="0.25">
      <c r="A170" s="81"/>
      <c r="B170" s="80" t="s">
        <v>58</v>
      </c>
      <c r="C170" s="80" t="s">
        <v>59</v>
      </c>
      <c r="D170" s="82"/>
      <c r="E170" s="99">
        <v>15863</v>
      </c>
      <c r="F170" s="99">
        <v>23000</v>
      </c>
      <c r="G170" s="78">
        <f t="shared" si="2"/>
        <v>-13734.23</v>
      </c>
      <c r="H170" s="99">
        <f>SUM(H171)</f>
        <v>9265.77</v>
      </c>
      <c r="I170" s="99"/>
      <c r="J170" s="99"/>
    </row>
    <row r="171" spans="1:10" ht="27" customHeight="1" x14ac:dyDescent="0.25">
      <c r="A171" s="83"/>
      <c r="B171" s="83" t="s">
        <v>60</v>
      </c>
      <c r="C171" s="83" t="s">
        <v>61</v>
      </c>
      <c r="D171" s="84">
        <v>53082</v>
      </c>
      <c r="E171" s="78">
        <v>0</v>
      </c>
      <c r="F171" s="78">
        <v>23000</v>
      </c>
      <c r="G171" s="78">
        <f t="shared" si="2"/>
        <v>-13734.23</v>
      </c>
      <c r="H171" s="78">
        <v>9265.77</v>
      </c>
      <c r="I171" s="78"/>
      <c r="J171" s="78"/>
    </row>
    <row r="172" spans="1:10" s="102" customFormat="1" ht="27" customHeight="1" x14ac:dyDescent="0.25">
      <c r="A172" s="80" t="s">
        <v>316</v>
      </c>
      <c r="B172" s="80" t="s">
        <v>3</v>
      </c>
      <c r="C172" s="80" t="s">
        <v>317</v>
      </c>
      <c r="D172" s="98"/>
      <c r="E172" s="78">
        <v>0</v>
      </c>
      <c r="F172" s="78">
        <v>0</v>
      </c>
      <c r="G172" s="78">
        <f t="shared" si="2"/>
        <v>5000</v>
      </c>
      <c r="H172" s="99">
        <f>SUM(H173)</f>
        <v>5000</v>
      </c>
      <c r="I172" s="99">
        <v>0</v>
      </c>
      <c r="J172" s="99">
        <v>0</v>
      </c>
    </row>
    <row r="173" spans="1:10" s="102" customFormat="1" ht="27" customHeight="1" x14ac:dyDescent="0.25">
      <c r="A173" s="80"/>
      <c r="B173" s="80">
        <v>3</v>
      </c>
      <c r="C173" s="80" t="s">
        <v>160</v>
      </c>
      <c r="D173" s="98"/>
      <c r="E173" s="99">
        <v>0</v>
      </c>
      <c r="F173" s="99">
        <v>0</v>
      </c>
      <c r="G173" s="78">
        <f t="shared" si="2"/>
        <v>5000</v>
      </c>
      <c r="H173" s="99">
        <f>SUM(H174)</f>
        <v>5000</v>
      </c>
      <c r="I173" s="99"/>
      <c r="J173" s="99"/>
    </row>
    <row r="174" spans="1:10" s="102" customFormat="1" ht="27" customHeight="1" x14ac:dyDescent="0.25">
      <c r="A174" s="80"/>
      <c r="B174" s="80">
        <v>32</v>
      </c>
      <c r="C174" s="80" t="s">
        <v>159</v>
      </c>
      <c r="D174" s="98"/>
      <c r="E174" s="99">
        <v>0</v>
      </c>
      <c r="F174" s="99">
        <v>0</v>
      </c>
      <c r="G174" s="78">
        <f t="shared" si="2"/>
        <v>5000</v>
      </c>
      <c r="H174" s="99">
        <f>SUM(H175)</f>
        <v>5000</v>
      </c>
      <c r="I174" s="78">
        <v>0</v>
      </c>
      <c r="J174" s="78">
        <v>0</v>
      </c>
    </row>
    <row r="175" spans="1:10" s="102" customFormat="1" ht="27" customHeight="1" x14ac:dyDescent="0.25">
      <c r="A175" s="80"/>
      <c r="B175" s="80">
        <v>323</v>
      </c>
      <c r="C175" s="80" t="s">
        <v>15</v>
      </c>
      <c r="D175" s="98"/>
      <c r="E175" s="99">
        <v>0</v>
      </c>
      <c r="F175" s="99">
        <v>0</v>
      </c>
      <c r="G175" s="78">
        <f t="shared" si="2"/>
        <v>5000</v>
      </c>
      <c r="H175" s="99">
        <f>SUM(H176)</f>
        <v>5000</v>
      </c>
      <c r="I175" s="99"/>
      <c r="J175" s="99"/>
    </row>
    <row r="176" spans="1:10" ht="27" customHeight="1" x14ac:dyDescent="0.25">
      <c r="A176" s="83"/>
      <c r="B176" s="83">
        <v>3237</v>
      </c>
      <c r="C176" s="83" t="s">
        <v>19</v>
      </c>
      <c r="D176" s="84">
        <v>11001</v>
      </c>
      <c r="E176" s="78">
        <v>0</v>
      </c>
      <c r="F176" s="78">
        <v>0</v>
      </c>
      <c r="G176" s="78">
        <f t="shared" si="2"/>
        <v>5000</v>
      </c>
      <c r="H176" s="78">
        <v>5000</v>
      </c>
      <c r="I176" s="78"/>
      <c r="J176" s="78"/>
    </row>
    <row r="177" spans="1:10" s="102" customFormat="1" ht="27" customHeight="1" x14ac:dyDescent="0.25">
      <c r="A177" s="80" t="s">
        <v>293</v>
      </c>
      <c r="B177" s="81" t="s">
        <v>3</v>
      </c>
      <c r="C177" s="80" t="s">
        <v>294</v>
      </c>
      <c r="D177" s="82"/>
      <c r="E177" s="99">
        <v>0</v>
      </c>
      <c r="F177" s="99">
        <v>2000</v>
      </c>
      <c r="G177" s="78">
        <f t="shared" si="2"/>
        <v>-1800</v>
      </c>
      <c r="H177" s="99">
        <v>200</v>
      </c>
      <c r="I177" s="99">
        <v>1500</v>
      </c>
      <c r="J177" s="99">
        <v>1500</v>
      </c>
    </row>
    <row r="178" spans="1:10" s="102" customFormat="1" ht="27" customHeight="1" x14ac:dyDescent="0.25">
      <c r="A178" s="81"/>
      <c r="B178" s="80">
        <v>3</v>
      </c>
      <c r="C178" s="80" t="s">
        <v>160</v>
      </c>
      <c r="D178" s="82"/>
      <c r="E178" s="99">
        <v>0</v>
      </c>
      <c r="F178" s="99">
        <v>2000</v>
      </c>
      <c r="G178" s="78">
        <f t="shared" si="2"/>
        <v>-1800</v>
      </c>
      <c r="H178" s="99">
        <v>200</v>
      </c>
      <c r="I178" s="99"/>
      <c r="J178" s="99"/>
    </row>
    <row r="179" spans="1:10" s="102" customFormat="1" ht="27" customHeight="1" x14ac:dyDescent="0.25">
      <c r="A179" s="81"/>
      <c r="B179" s="80">
        <v>32</v>
      </c>
      <c r="C179" s="80" t="s">
        <v>159</v>
      </c>
      <c r="D179" s="82"/>
      <c r="E179" s="99">
        <v>0</v>
      </c>
      <c r="F179" s="99">
        <v>2000</v>
      </c>
      <c r="G179" s="78">
        <f t="shared" si="2"/>
        <v>-1800</v>
      </c>
      <c r="H179" s="99">
        <v>200</v>
      </c>
      <c r="I179" s="78">
        <v>1500</v>
      </c>
      <c r="J179" s="78">
        <v>1500</v>
      </c>
    </row>
    <row r="180" spans="1:10" s="102" customFormat="1" ht="27" customHeight="1" x14ac:dyDescent="0.25">
      <c r="A180" s="81"/>
      <c r="B180" s="80" t="s">
        <v>10</v>
      </c>
      <c r="C180" s="80" t="s">
        <v>11</v>
      </c>
      <c r="D180" s="82"/>
      <c r="E180" s="99">
        <v>0</v>
      </c>
      <c r="F180" s="99">
        <v>2000</v>
      </c>
      <c r="G180" s="78">
        <f t="shared" si="2"/>
        <v>-1800</v>
      </c>
      <c r="H180" s="99">
        <v>200</v>
      </c>
      <c r="I180" s="99"/>
      <c r="J180" s="99"/>
    </row>
    <row r="181" spans="1:10" ht="27" customHeight="1" x14ac:dyDescent="0.25">
      <c r="A181" s="83"/>
      <c r="B181" s="83" t="s">
        <v>17</v>
      </c>
      <c r="C181" s="83" t="s">
        <v>28</v>
      </c>
      <c r="D181" s="84">
        <v>55435</v>
      </c>
      <c r="E181" s="78">
        <v>0</v>
      </c>
      <c r="F181" s="78">
        <v>2000</v>
      </c>
      <c r="G181" s="78">
        <f t="shared" si="2"/>
        <v>-1800</v>
      </c>
      <c r="H181" s="78">
        <v>200</v>
      </c>
      <c r="I181" s="78"/>
      <c r="J181" s="78"/>
    </row>
    <row r="182" spans="1:10" s="102" customFormat="1" ht="27" customHeight="1" x14ac:dyDescent="0.25">
      <c r="A182" s="80" t="s">
        <v>303</v>
      </c>
      <c r="B182" s="80" t="s">
        <v>3</v>
      </c>
      <c r="C182" s="80" t="s">
        <v>304</v>
      </c>
      <c r="D182" s="98"/>
      <c r="E182" s="99">
        <v>2552</v>
      </c>
      <c r="F182" s="99">
        <v>0</v>
      </c>
      <c r="G182" s="78">
        <f t="shared" si="2"/>
        <v>0</v>
      </c>
      <c r="H182" s="99">
        <v>0</v>
      </c>
      <c r="I182" s="99">
        <v>0</v>
      </c>
      <c r="J182" s="99">
        <v>0</v>
      </c>
    </row>
    <row r="183" spans="1:10" s="102" customFormat="1" ht="27" customHeight="1" x14ac:dyDescent="0.25">
      <c r="A183" s="80"/>
      <c r="B183" s="80">
        <v>3</v>
      </c>
      <c r="C183" s="80" t="s">
        <v>160</v>
      </c>
      <c r="D183" s="98"/>
      <c r="E183" s="99">
        <v>2552</v>
      </c>
      <c r="F183" s="99">
        <v>0</v>
      </c>
      <c r="G183" s="78">
        <f t="shared" si="2"/>
        <v>0</v>
      </c>
      <c r="H183" s="99">
        <v>0</v>
      </c>
      <c r="I183" s="99"/>
      <c r="J183" s="99"/>
    </row>
    <row r="184" spans="1:10" s="102" customFormat="1" ht="27" customHeight="1" x14ac:dyDescent="0.25">
      <c r="A184" s="80"/>
      <c r="B184" s="80">
        <v>32</v>
      </c>
      <c r="C184" s="80" t="s">
        <v>159</v>
      </c>
      <c r="D184" s="98"/>
      <c r="E184" s="99">
        <v>2552</v>
      </c>
      <c r="F184" s="99">
        <v>0</v>
      </c>
      <c r="G184" s="78">
        <f t="shared" si="2"/>
        <v>0</v>
      </c>
      <c r="H184" s="99">
        <v>0</v>
      </c>
      <c r="I184" s="78">
        <v>0</v>
      </c>
      <c r="J184" s="78">
        <v>0</v>
      </c>
    </row>
    <row r="185" spans="1:10" s="102" customFormat="1" ht="27" customHeight="1" x14ac:dyDescent="0.25">
      <c r="A185" s="80"/>
      <c r="B185" s="80">
        <v>321</v>
      </c>
      <c r="C185" s="80" t="s">
        <v>6</v>
      </c>
      <c r="D185" s="98"/>
      <c r="E185" s="99">
        <v>1478</v>
      </c>
      <c r="F185" s="99">
        <v>0</v>
      </c>
      <c r="G185" s="78">
        <f t="shared" si="2"/>
        <v>0</v>
      </c>
      <c r="H185" s="99">
        <v>0</v>
      </c>
      <c r="I185" s="99"/>
      <c r="J185" s="99"/>
    </row>
    <row r="186" spans="1:10" ht="27" customHeight="1" x14ac:dyDescent="0.25">
      <c r="A186" s="83"/>
      <c r="B186" s="83">
        <v>3211</v>
      </c>
      <c r="C186" s="83" t="s">
        <v>9</v>
      </c>
      <c r="D186" s="84">
        <v>47300</v>
      </c>
      <c r="E186" s="78">
        <v>1203</v>
      </c>
      <c r="F186" s="78">
        <v>0</v>
      </c>
      <c r="G186" s="78">
        <f t="shared" si="2"/>
        <v>0</v>
      </c>
      <c r="H186" s="99">
        <v>0</v>
      </c>
      <c r="I186" s="99"/>
      <c r="J186" s="99"/>
    </row>
    <row r="187" spans="1:10" ht="27" customHeight="1" x14ac:dyDescent="0.25">
      <c r="A187" s="83"/>
      <c r="B187" s="83">
        <v>3213</v>
      </c>
      <c r="C187" s="83" t="s">
        <v>34</v>
      </c>
      <c r="D187" s="84">
        <v>47300</v>
      </c>
      <c r="E187" s="78">
        <v>275</v>
      </c>
      <c r="F187" s="78">
        <v>0</v>
      </c>
      <c r="G187" s="78">
        <f t="shared" si="2"/>
        <v>0</v>
      </c>
      <c r="H187" s="99">
        <v>0</v>
      </c>
      <c r="I187" s="99"/>
      <c r="J187" s="99"/>
    </row>
    <row r="188" spans="1:10" s="102" customFormat="1" ht="27" customHeight="1" x14ac:dyDescent="0.25">
      <c r="A188" s="80"/>
      <c r="B188" s="80">
        <v>322</v>
      </c>
      <c r="C188" s="80" t="s">
        <v>305</v>
      </c>
      <c r="D188" s="98"/>
      <c r="E188" s="99">
        <v>1074</v>
      </c>
      <c r="F188" s="99">
        <v>0</v>
      </c>
      <c r="G188" s="78">
        <f t="shared" si="2"/>
        <v>0</v>
      </c>
      <c r="H188" s="99">
        <v>0</v>
      </c>
      <c r="I188" s="99"/>
      <c r="J188" s="99"/>
    </row>
    <row r="189" spans="1:10" ht="27" customHeight="1" x14ac:dyDescent="0.25">
      <c r="A189" s="83"/>
      <c r="B189" s="83">
        <v>3221</v>
      </c>
      <c r="C189" s="83" t="s">
        <v>45</v>
      </c>
      <c r="D189" s="84">
        <v>62300</v>
      </c>
      <c r="E189" s="78">
        <v>1074</v>
      </c>
      <c r="F189" s="78">
        <v>0</v>
      </c>
      <c r="G189" s="78">
        <f t="shared" si="2"/>
        <v>0</v>
      </c>
      <c r="H189" s="78">
        <v>0</v>
      </c>
      <c r="I189" s="78"/>
      <c r="J189" s="78"/>
    </row>
    <row r="190" spans="1:10" s="102" customFormat="1" ht="27" customHeight="1" x14ac:dyDescent="0.25">
      <c r="A190" s="80" t="s">
        <v>306</v>
      </c>
      <c r="B190" s="80" t="s">
        <v>3</v>
      </c>
      <c r="C190" s="80" t="s">
        <v>307</v>
      </c>
      <c r="D190" s="98"/>
      <c r="E190" s="99">
        <v>340</v>
      </c>
      <c r="F190" s="99">
        <v>0</v>
      </c>
      <c r="G190" s="78">
        <f t="shared" si="2"/>
        <v>0</v>
      </c>
      <c r="H190" s="99">
        <v>0</v>
      </c>
      <c r="I190" s="99">
        <v>0</v>
      </c>
      <c r="J190" s="99">
        <v>0</v>
      </c>
    </row>
    <row r="191" spans="1:10" s="102" customFormat="1" ht="27" customHeight="1" x14ac:dyDescent="0.25">
      <c r="A191" s="80"/>
      <c r="B191" s="80">
        <v>3</v>
      </c>
      <c r="C191" s="80" t="s">
        <v>160</v>
      </c>
      <c r="D191" s="98"/>
      <c r="E191" s="99">
        <v>340</v>
      </c>
      <c r="F191" s="99">
        <v>0</v>
      </c>
      <c r="G191" s="78">
        <f t="shared" si="2"/>
        <v>0</v>
      </c>
      <c r="H191" s="99">
        <v>0</v>
      </c>
      <c r="I191" s="99"/>
      <c r="J191" s="99"/>
    </row>
    <row r="192" spans="1:10" s="102" customFormat="1" ht="27" customHeight="1" x14ac:dyDescent="0.25">
      <c r="A192" s="80"/>
      <c r="B192" s="80">
        <v>32</v>
      </c>
      <c r="C192" s="80" t="s">
        <v>159</v>
      </c>
      <c r="D192" s="98"/>
      <c r="E192" s="99">
        <v>340</v>
      </c>
      <c r="F192" s="99">
        <v>0</v>
      </c>
      <c r="G192" s="78">
        <f t="shared" si="2"/>
        <v>0</v>
      </c>
      <c r="H192" s="99">
        <v>0</v>
      </c>
      <c r="I192" s="78">
        <v>0</v>
      </c>
      <c r="J192" s="78">
        <v>0</v>
      </c>
    </row>
    <row r="193" spans="1:10" s="102" customFormat="1" ht="27" customHeight="1" x14ac:dyDescent="0.25">
      <c r="A193" s="80"/>
      <c r="B193" s="80">
        <v>321</v>
      </c>
      <c r="C193" s="80" t="s">
        <v>6</v>
      </c>
      <c r="D193" s="98"/>
      <c r="E193" s="99">
        <v>340</v>
      </c>
      <c r="F193" s="99">
        <v>0</v>
      </c>
      <c r="G193" s="78">
        <f t="shared" si="2"/>
        <v>0</v>
      </c>
      <c r="H193" s="99">
        <v>0</v>
      </c>
      <c r="I193" s="99"/>
      <c r="J193" s="99"/>
    </row>
    <row r="194" spans="1:10" ht="27" customHeight="1" x14ac:dyDescent="0.25">
      <c r="A194" s="83"/>
      <c r="B194" s="83">
        <v>3211</v>
      </c>
      <c r="C194" s="83" t="s">
        <v>9</v>
      </c>
      <c r="D194" s="84">
        <v>58300</v>
      </c>
      <c r="E194" s="78">
        <v>340</v>
      </c>
      <c r="F194" s="78">
        <v>0</v>
      </c>
      <c r="G194" s="78">
        <f t="shared" si="2"/>
        <v>0</v>
      </c>
      <c r="H194" s="78">
        <v>0</v>
      </c>
      <c r="I194" s="78"/>
      <c r="J194" s="78"/>
    </row>
    <row r="195" spans="1:10" s="102" customFormat="1" ht="27" customHeight="1" x14ac:dyDescent="0.25">
      <c r="A195" s="80" t="s">
        <v>318</v>
      </c>
      <c r="B195" s="80" t="s">
        <v>3</v>
      </c>
      <c r="C195" s="80" t="s">
        <v>319</v>
      </c>
      <c r="D195" s="98"/>
      <c r="E195" s="99">
        <v>0</v>
      </c>
      <c r="F195" s="99">
        <v>0</v>
      </c>
      <c r="G195" s="78">
        <f t="shared" si="2"/>
        <v>500</v>
      </c>
      <c r="H195" s="99">
        <v>500</v>
      </c>
      <c r="I195" s="99">
        <v>0</v>
      </c>
      <c r="J195" s="99">
        <v>0</v>
      </c>
    </row>
    <row r="196" spans="1:10" s="102" customFormat="1" ht="27" customHeight="1" x14ac:dyDescent="0.25">
      <c r="A196" s="80"/>
      <c r="B196" s="80">
        <v>3</v>
      </c>
      <c r="C196" s="80" t="s">
        <v>160</v>
      </c>
      <c r="D196" s="98"/>
      <c r="E196" s="99">
        <v>0</v>
      </c>
      <c r="F196" s="99">
        <v>0</v>
      </c>
      <c r="G196" s="78">
        <f t="shared" si="2"/>
        <v>500</v>
      </c>
      <c r="H196" s="99">
        <v>500</v>
      </c>
      <c r="I196" s="99"/>
      <c r="J196" s="99"/>
    </row>
    <row r="197" spans="1:10" s="102" customFormat="1" ht="27" customHeight="1" x14ac:dyDescent="0.25">
      <c r="A197" s="80"/>
      <c r="B197" s="80">
        <v>36</v>
      </c>
      <c r="C197" s="80" t="s">
        <v>345</v>
      </c>
      <c r="D197" s="98"/>
      <c r="E197" s="99">
        <v>0</v>
      </c>
      <c r="F197" s="99">
        <v>0</v>
      </c>
      <c r="G197" s="78">
        <f t="shared" ref="G197:G265" si="3">SUM(H197-F197)</f>
        <v>500</v>
      </c>
      <c r="H197" s="99">
        <v>500</v>
      </c>
      <c r="I197" s="78">
        <v>0</v>
      </c>
      <c r="J197" s="78">
        <v>0</v>
      </c>
    </row>
    <row r="198" spans="1:10" s="102" customFormat="1" ht="27" customHeight="1" x14ac:dyDescent="0.25">
      <c r="A198" s="80"/>
      <c r="B198" s="80">
        <v>369</v>
      </c>
      <c r="C198" s="80" t="s">
        <v>346</v>
      </c>
      <c r="D198" s="98"/>
      <c r="E198" s="99">
        <v>0</v>
      </c>
      <c r="F198" s="99">
        <v>0</v>
      </c>
      <c r="G198" s="78">
        <f t="shared" si="3"/>
        <v>500</v>
      </c>
      <c r="H198" s="99">
        <v>500</v>
      </c>
      <c r="I198" s="99"/>
      <c r="J198" s="99"/>
    </row>
    <row r="199" spans="1:10" ht="27" customHeight="1" x14ac:dyDescent="0.25">
      <c r="A199" s="83"/>
      <c r="B199" s="83">
        <v>3691</v>
      </c>
      <c r="C199" s="83" t="s">
        <v>320</v>
      </c>
      <c r="D199" s="84">
        <v>58800</v>
      </c>
      <c r="E199" s="78">
        <v>0</v>
      </c>
      <c r="F199" s="78">
        <v>0</v>
      </c>
      <c r="G199" s="78">
        <f t="shared" si="3"/>
        <v>500</v>
      </c>
      <c r="H199" s="78">
        <v>500</v>
      </c>
      <c r="I199" s="78"/>
      <c r="J199" s="78"/>
    </row>
    <row r="200" spans="1:10" ht="27" customHeight="1" x14ac:dyDescent="0.25">
      <c r="A200" s="80" t="s">
        <v>295</v>
      </c>
      <c r="B200" s="81" t="s">
        <v>3</v>
      </c>
      <c r="C200" s="80" t="s">
        <v>296</v>
      </c>
      <c r="D200" s="82"/>
      <c r="E200" s="99">
        <v>0</v>
      </c>
      <c r="F200" s="99">
        <v>1649</v>
      </c>
      <c r="G200" s="78">
        <f t="shared" si="3"/>
        <v>0</v>
      </c>
      <c r="H200" s="99">
        <v>1649</v>
      </c>
      <c r="I200" s="99">
        <v>0</v>
      </c>
      <c r="J200" s="99">
        <v>0</v>
      </c>
    </row>
    <row r="201" spans="1:10" ht="27" customHeight="1" x14ac:dyDescent="0.25">
      <c r="A201" s="81"/>
      <c r="B201" s="80">
        <v>3</v>
      </c>
      <c r="C201" s="80" t="s">
        <v>160</v>
      </c>
      <c r="D201" s="82"/>
      <c r="E201" s="99">
        <v>0</v>
      </c>
      <c r="F201" s="99">
        <v>1649</v>
      </c>
      <c r="G201" s="78">
        <f t="shared" si="3"/>
        <v>0</v>
      </c>
      <c r="H201" s="99">
        <v>1649</v>
      </c>
      <c r="I201" s="99"/>
      <c r="J201" s="99"/>
    </row>
    <row r="202" spans="1:10" ht="27" customHeight="1" x14ac:dyDescent="0.25">
      <c r="A202" s="81"/>
      <c r="B202" s="80">
        <v>32</v>
      </c>
      <c r="C202" s="80" t="s">
        <v>159</v>
      </c>
      <c r="D202" s="82"/>
      <c r="E202" s="99">
        <v>0</v>
      </c>
      <c r="F202" s="99">
        <v>1649</v>
      </c>
      <c r="G202" s="78">
        <f t="shared" si="3"/>
        <v>0</v>
      </c>
      <c r="H202" s="99">
        <v>1649</v>
      </c>
      <c r="I202" s="78">
        <v>0</v>
      </c>
      <c r="J202" s="78">
        <v>0</v>
      </c>
    </row>
    <row r="203" spans="1:10" ht="27" customHeight="1" x14ac:dyDescent="0.25">
      <c r="A203" s="81"/>
      <c r="B203" s="80" t="s">
        <v>10</v>
      </c>
      <c r="C203" s="80" t="s">
        <v>11</v>
      </c>
      <c r="D203" s="82"/>
      <c r="E203" s="99">
        <v>0</v>
      </c>
      <c r="F203" s="99">
        <v>1649</v>
      </c>
      <c r="G203" s="78">
        <f t="shared" si="3"/>
        <v>0</v>
      </c>
      <c r="H203" s="99">
        <v>1649</v>
      </c>
      <c r="I203" s="99"/>
      <c r="J203" s="99"/>
    </row>
    <row r="204" spans="1:10" ht="27" customHeight="1" x14ac:dyDescent="0.25">
      <c r="A204" s="83"/>
      <c r="B204" s="83" t="s">
        <v>17</v>
      </c>
      <c r="C204" s="83" t="s">
        <v>28</v>
      </c>
      <c r="D204" s="84">
        <v>55435</v>
      </c>
      <c r="E204" s="78">
        <v>0</v>
      </c>
      <c r="F204" s="78">
        <v>1649</v>
      </c>
      <c r="G204" s="78">
        <f t="shared" si="3"/>
        <v>0</v>
      </c>
      <c r="H204" s="78">
        <v>1649</v>
      </c>
      <c r="I204" s="78"/>
      <c r="J204" s="78"/>
    </row>
    <row r="205" spans="1:10" ht="27" customHeight="1" x14ac:dyDescent="0.25">
      <c r="A205" s="80" t="s">
        <v>256</v>
      </c>
      <c r="B205" s="81" t="s">
        <v>3</v>
      </c>
      <c r="C205" s="80" t="s">
        <v>257</v>
      </c>
      <c r="D205" s="82"/>
      <c r="E205" s="99">
        <v>0</v>
      </c>
      <c r="F205" s="99">
        <v>7000</v>
      </c>
      <c r="G205" s="78">
        <f t="shared" si="3"/>
        <v>0</v>
      </c>
      <c r="H205" s="99">
        <f>SUM(H206,H216)</f>
        <v>7000</v>
      </c>
      <c r="I205" s="99">
        <v>7000</v>
      </c>
      <c r="J205" s="99">
        <v>7000</v>
      </c>
    </row>
    <row r="206" spans="1:10" ht="27" customHeight="1" x14ac:dyDescent="0.25">
      <c r="A206" s="81"/>
      <c r="B206" s="80">
        <v>3</v>
      </c>
      <c r="C206" s="80" t="s">
        <v>160</v>
      </c>
      <c r="D206" s="82"/>
      <c r="E206" s="99">
        <v>0</v>
      </c>
      <c r="F206" s="99">
        <v>1000</v>
      </c>
      <c r="G206" s="78">
        <f t="shared" si="3"/>
        <v>134.69000000000005</v>
      </c>
      <c r="H206" s="99">
        <f>SUM(H207)</f>
        <v>1134.69</v>
      </c>
      <c r="I206" s="99"/>
      <c r="J206" s="99"/>
    </row>
    <row r="207" spans="1:10" ht="27" customHeight="1" x14ac:dyDescent="0.25">
      <c r="A207" s="81"/>
      <c r="B207" s="80">
        <v>32</v>
      </c>
      <c r="C207" s="80" t="s">
        <v>159</v>
      </c>
      <c r="D207" s="82"/>
      <c r="E207" s="99">
        <v>0</v>
      </c>
      <c r="F207" s="99">
        <v>1000</v>
      </c>
      <c r="G207" s="78">
        <f t="shared" si="3"/>
        <v>134.69000000000005</v>
      </c>
      <c r="H207" s="99">
        <f>SUM(H208,H211,H214)</f>
        <v>1134.69</v>
      </c>
      <c r="I207" s="78">
        <v>7000</v>
      </c>
      <c r="J207" s="78">
        <v>7000</v>
      </c>
    </row>
    <row r="208" spans="1:10" ht="27" customHeight="1" x14ac:dyDescent="0.25">
      <c r="A208" s="81"/>
      <c r="B208" s="80" t="s">
        <v>35</v>
      </c>
      <c r="C208" s="80" t="s">
        <v>36</v>
      </c>
      <c r="D208" s="82"/>
      <c r="E208" s="99">
        <v>0</v>
      </c>
      <c r="F208" s="99">
        <v>300</v>
      </c>
      <c r="G208" s="78">
        <f t="shared" si="3"/>
        <v>-28</v>
      </c>
      <c r="H208" s="99">
        <f>SUM(H209:H210)</f>
        <v>272</v>
      </c>
      <c r="I208" s="99"/>
      <c r="J208" s="99"/>
    </row>
    <row r="209" spans="1:10" ht="27" customHeight="1" x14ac:dyDescent="0.25">
      <c r="A209" s="83"/>
      <c r="B209" s="83" t="s">
        <v>44</v>
      </c>
      <c r="C209" s="83" t="s">
        <v>45</v>
      </c>
      <c r="D209" s="84">
        <v>11001</v>
      </c>
      <c r="E209" s="78">
        <v>0</v>
      </c>
      <c r="F209" s="78">
        <v>300</v>
      </c>
      <c r="G209" s="78">
        <f t="shared" si="3"/>
        <v>-28</v>
      </c>
      <c r="H209" s="78">
        <v>272</v>
      </c>
      <c r="I209" s="78"/>
      <c r="J209" s="78"/>
    </row>
    <row r="210" spans="1:10" ht="27" customHeight="1" x14ac:dyDescent="0.25">
      <c r="A210" s="83"/>
      <c r="B210" s="83">
        <v>3225</v>
      </c>
      <c r="C210" s="83" t="s">
        <v>49</v>
      </c>
      <c r="D210" s="84">
        <v>11001</v>
      </c>
      <c r="E210" s="78">
        <v>0</v>
      </c>
      <c r="F210" s="78">
        <v>0</v>
      </c>
      <c r="G210" s="78">
        <f t="shared" si="3"/>
        <v>0</v>
      </c>
      <c r="H210" s="78">
        <v>0</v>
      </c>
      <c r="I210" s="78"/>
      <c r="J210" s="78"/>
    </row>
    <row r="211" spans="1:10" ht="27" customHeight="1" x14ac:dyDescent="0.25">
      <c r="A211" s="81"/>
      <c r="B211" s="80">
        <v>323</v>
      </c>
      <c r="C211" s="80" t="s">
        <v>15</v>
      </c>
      <c r="D211" s="82"/>
      <c r="E211" s="99">
        <v>0</v>
      </c>
      <c r="F211" s="99">
        <v>0</v>
      </c>
      <c r="G211" s="78">
        <f t="shared" si="3"/>
        <v>61.21</v>
      </c>
      <c r="H211" s="99">
        <f>SUM(H212:H213)</f>
        <v>61.21</v>
      </c>
      <c r="I211" s="99"/>
      <c r="J211" s="99"/>
    </row>
    <row r="212" spans="1:10" ht="27" customHeight="1" x14ac:dyDescent="0.25">
      <c r="A212" s="101"/>
      <c r="B212" s="83">
        <v>3231</v>
      </c>
      <c r="C212" s="83" t="s">
        <v>51</v>
      </c>
      <c r="D212" s="100"/>
      <c r="E212" s="78">
        <v>0</v>
      </c>
      <c r="F212" s="78">
        <v>0</v>
      </c>
      <c r="G212" s="78">
        <f t="shared" si="3"/>
        <v>33.21</v>
      </c>
      <c r="H212" s="78">
        <v>33.21</v>
      </c>
      <c r="I212" s="78"/>
      <c r="J212" s="78"/>
    </row>
    <row r="213" spans="1:10" ht="27" customHeight="1" x14ac:dyDescent="0.25">
      <c r="A213" s="101"/>
      <c r="B213" s="83">
        <v>3239</v>
      </c>
      <c r="C213" s="83" t="s">
        <v>21</v>
      </c>
      <c r="D213" s="84">
        <v>11001</v>
      </c>
      <c r="E213" s="78">
        <v>0</v>
      </c>
      <c r="F213" s="78">
        <v>0</v>
      </c>
      <c r="G213" s="78">
        <f t="shared" si="3"/>
        <v>28</v>
      </c>
      <c r="H213" s="78">
        <v>28</v>
      </c>
      <c r="I213" s="78"/>
      <c r="J213" s="78"/>
    </row>
    <row r="214" spans="1:10" ht="27" customHeight="1" x14ac:dyDescent="0.25">
      <c r="A214" s="81"/>
      <c r="B214" s="80" t="s">
        <v>10</v>
      </c>
      <c r="C214" s="80" t="s">
        <v>11</v>
      </c>
      <c r="D214" s="82"/>
      <c r="E214" s="99">
        <v>0</v>
      </c>
      <c r="F214" s="99">
        <v>700</v>
      </c>
      <c r="G214" s="78">
        <f t="shared" si="3"/>
        <v>101.48000000000002</v>
      </c>
      <c r="H214" s="99">
        <f>SUM(H215)</f>
        <v>801.48</v>
      </c>
      <c r="I214" s="99"/>
      <c r="J214" s="99"/>
    </row>
    <row r="215" spans="1:10" ht="27" customHeight="1" x14ac:dyDescent="0.25">
      <c r="A215" s="83"/>
      <c r="B215" s="83" t="s">
        <v>17</v>
      </c>
      <c r="C215" s="83" t="s">
        <v>28</v>
      </c>
      <c r="D215" s="84">
        <v>11001</v>
      </c>
      <c r="E215" s="78">
        <v>0</v>
      </c>
      <c r="F215" s="78">
        <v>700</v>
      </c>
      <c r="G215" s="78">
        <f t="shared" si="3"/>
        <v>101.48000000000002</v>
      </c>
      <c r="H215" s="78">
        <v>801.48</v>
      </c>
      <c r="I215" s="78"/>
      <c r="J215" s="78"/>
    </row>
    <row r="216" spans="1:10" ht="27" customHeight="1" x14ac:dyDescent="0.25">
      <c r="A216" s="83"/>
      <c r="B216" s="80">
        <v>4</v>
      </c>
      <c r="C216" s="80" t="s">
        <v>164</v>
      </c>
      <c r="D216" s="98"/>
      <c r="E216" s="99">
        <v>0</v>
      </c>
      <c r="F216" s="99">
        <v>6000</v>
      </c>
      <c r="G216" s="78">
        <f t="shared" si="3"/>
        <v>-134.6899999999996</v>
      </c>
      <c r="H216" s="99">
        <v>5865.31</v>
      </c>
      <c r="I216" s="78"/>
      <c r="J216" s="78"/>
    </row>
    <row r="217" spans="1:10" ht="27" customHeight="1" x14ac:dyDescent="0.25">
      <c r="A217" s="83"/>
      <c r="B217" s="80">
        <v>42</v>
      </c>
      <c r="C217" s="80" t="s">
        <v>163</v>
      </c>
      <c r="D217" s="98"/>
      <c r="E217" s="99">
        <v>0</v>
      </c>
      <c r="F217" s="99">
        <v>6000</v>
      </c>
      <c r="G217" s="78">
        <f t="shared" si="3"/>
        <v>-134.6899999999996</v>
      </c>
      <c r="H217" s="99">
        <v>5865.31</v>
      </c>
      <c r="I217" s="78">
        <v>0</v>
      </c>
      <c r="J217" s="78">
        <v>0</v>
      </c>
    </row>
    <row r="218" spans="1:10" ht="27" customHeight="1" x14ac:dyDescent="0.25">
      <c r="A218" s="83"/>
      <c r="B218" s="80">
        <v>424</v>
      </c>
      <c r="C218" s="80" t="s">
        <v>59</v>
      </c>
      <c r="D218" s="98"/>
      <c r="E218" s="99">
        <v>0</v>
      </c>
      <c r="F218" s="99">
        <v>6000</v>
      </c>
      <c r="G218" s="78">
        <f t="shared" si="3"/>
        <v>-134.6899999999996</v>
      </c>
      <c r="H218" s="99">
        <v>5865.31</v>
      </c>
      <c r="I218" s="99"/>
      <c r="J218" s="99"/>
    </row>
    <row r="219" spans="1:10" ht="27" customHeight="1" x14ac:dyDescent="0.25">
      <c r="A219" s="83"/>
      <c r="B219" s="83">
        <v>4241</v>
      </c>
      <c r="C219" s="83" t="s">
        <v>61</v>
      </c>
      <c r="D219" s="84">
        <v>11001</v>
      </c>
      <c r="E219" s="78">
        <v>0</v>
      </c>
      <c r="F219" s="78">
        <v>6000</v>
      </c>
      <c r="G219" s="78">
        <f t="shared" si="3"/>
        <v>-134.6899999999996</v>
      </c>
      <c r="H219" s="78">
        <v>5865.31</v>
      </c>
      <c r="I219" s="78"/>
      <c r="J219" s="78"/>
    </row>
    <row r="220" spans="1:10" ht="27" customHeight="1" x14ac:dyDescent="0.25">
      <c r="A220" s="80" t="s">
        <v>258</v>
      </c>
      <c r="B220" s="81" t="s">
        <v>3</v>
      </c>
      <c r="C220" s="80" t="s">
        <v>259</v>
      </c>
      <c r="D220" s="100"/>
      <c r="E220" s="99">
        <v>0</v>
      </c>
      <c r="F220" s="99">
        <v>1296</v>
      </c>
      <c r="G220" s="78">
        <f t="shared" si="3"/>
        <v>0</v>
      </c>
      <c r="H220" s="99">
        <f>SUM(H221)</f>
        <v>1296</v>
      </c>
      <c r="I220" s="99">
        <v>0</v>
      </c>
      <c r="J220" s="99">
        <v>0</v>
      </c>
    </row>
    <row r="221" spans="1:10" ht="27" customHeight="1" x14ac:dyDescent="0.25">
      <c r="A221" s="81"/>
      <c r="B221" s="80">
        <v>3</v>
      </c>
      <c r="C221" s="80" t="s">
        <v>160</v>
      </c>
      <c r="D221" s="100"/>
      <c r="E221" s="99">
        <v>0</v>
      </c>
      <c r="F221" s="99">
        <v>1296</v>
      </c>
      <c r="G221" s="78">
        <f t="shared" si="3"/>
        <v>0</v>
      </c>
      <c r="H221" s="99">
        <f>SUM(H222)</f>
        <v>1296</v>
      </c>
      <c r="I221" s="99"/>
      <c r="J221" s="99"/>
    </row>
    <row r="222" spans="1:10" ht="27" customHeight="1" x14ac:dyDescent="0.25">
      <c r="A222" s="81"/>
      <c r="B222" s="80">
        <v>31</v>
      </c>
      <c r="C222" s="80" t="s">
        <v>234</v>
      </c>
      <c r="D222" s="100"/>
      <c r="E222" s="99">
        <v>0</v>
      </c>
      <c r="F222" s="99">
        <v>1296</v>
      </c>
      <c r="G222" s="78">
        <f t="shared" si="3"/>
        <v>0</v>
      </c>
      <c r="H222" s="99">
        <f>SUM(H223,H225)</f>
        <v>1296</v>
      </c>
      <c r="I222" s="78">
        <v>0</v>
      </c>
      <c r="J222" s="78">
        <v>0</v>
      </c>
    </row>
    <row r="223" spans="1:10" ht="27" customHeight="1" x14ac:dyDescent="0.25">
      <c r="A223" s="81"/>
      <c r="B223" s="80">
        <v>311</v>
      </c>
      <c r="C223" s="80" t="s">
        <v>235</v>
      </c>
      <c r="D223" s="82"/>
      <c r="E223" s="99">
        <v>0</v>
      </c>
      <c r="F223" s="99">
        <v>1112.45</v>
      </c>
      <c r="G223" s="78">
        <f t="shared" si="3"/>
        <v>0</v>
      </c>
      <c r="H223" s="99">
        <v>1112.45</v>
      </c>
      <c r="I223" s="99"/>
      <c r="J223" s="99"/>
    </row>
    <row r="224" spans="1:10" ht="27" customHeight="1" x14ac:dyDescent="0.25">
      <c r="A224" s="83"/>
      <c r="B224" s="83">
        <v>3111</v>
      </c>
      <c r="C224" s="83" t="s">
        <v>260</v>
      </c>
      <c r="D224" s="84">
        <v>53082</v>
      </c>
      <c r="E224" s="78">
        <v>0</v>
      </c>
      <c r="F224" s="78">
        <v>1112.45</v>
      </c>
      <c r="G224" s="78">
        <f t="shared" si="3"/>
        <v>0</v>
      </c>
      <c r="H224" s="78">
        <v>1112.45</v>
      </c>
      <c r="I224" s="78"/>
      <c r="J224" s="78"/>
    </row>
    <row r="225" spans="1:10" ht="27" customHeight="1" x14ac:dyDescent="0.25">
      <c r="A225" s="81"/>
      <c r="B225" s="80">
        <v>313</v>
      </c>
      <c r="C225" s="80" t="s">
        <v>238</v>
      </c>
      <c r="D225" s="82"/>
      <c r="E225" s="99">
        <v>0</v>
      </c>
      <c r="F225" s="99">
        <v>183.55</v>
      </c>
      <c r="G225" s="78">
        <f t="shared" si="3"/>
        <v>0</v>
      </c>
      <c r="H225" s="99">
        <v>183.55</v>
      </c>
      <c r="I225" s="99"/>
      <c r="J225" s="99"/>
    </row>
    <row r="226" spans="1:10" ht="27" customHeight="1" x14ac:dyDescent="0.25">
      <c r="A226" s="83"/>
      <c r="B226" s="83">
        <v>3132</v>
      </c>
      <c r="C226" s="83" t="s">
        <v>239</v>
      </c>
      <c r="D226" s="84">
        <v>53082</v>
      </c>
      <c r="E226" s="78">
        <v>0</v>
      </c>
      <c r="F226" s="78">
        <v>183.55</v>
      </c>
      <c r="G226" s="78">
        <f t="shared" si="3"/>
        <v>-30</v>
      </c>
      <c r="H226" s="78">
        <v>153.55000000000001</v>
      </c>
      <c r="I226" s="78"/>
      <c r="J226" s="78"/>
    </row>
    <row r="227" spans="1:10" s="102" customFormat="1" ht="27" customHeight="1" x14ac:dyDescent="0.25">
      <c r="A227" s="80" t="s">
        <v>321</v>
      </c>
      <c r="B227" s="80" t="s">
        <v>3</v>
      </c>
      <c r="C227" s="80" t="s">
        <v>322</v>
      </c>
      <c r="D227" s="98"/>
      <c r="E227" s="99">
        <v>0</v>
      </c>
      <c r="F227" s="99">
        <v>0</v>
      </c>
      <c r="G227" s="78">
        <f t="shared" si="3"/>
        <v>2000</v>
      </c>
      <c r="H227" s="99">
        <v>2000</v>
      </c>
      <c r="I227" s="99">
        <v>0</v>
      </c>
      <c r="J227" s="99">
        <v>0</v>
      </c>
    </row>
    <row r="228" spans="1:10" s="102" customFormat="1" ht="27" customHeight="1" x14ac:dyDescent="0.25">
      <c r="A228" s="80"/>
      <c r="B228" s="80">
        <v>3</v>
      </c>
      <c r="C228" s="80" t="s">
        <v>160</v>
      </c>
      <c r="D228" s="98"/>
      <c r="E228" s="78">
        <v>0</v>
      </c>
      <c r="F228" s="99">
        <v>0</v>
      </c>
      <c r="G228" s="78">
        <f t="shared" si="3"/>
        <v>2000</v>
      </c>
      <c r="H228" s="99">
        <v>2000</v>
      </c>
      <c r="I228" s="99"/>
      <c r="J228" s="99"/>
    </row>
    <row r="229" spans="1:10" s="102" customFormat="1" ht="27" customHeight="1" x14ac:dyDescent="0.25">
      <c r="A229" s="80"/>
      <c r="B229" s="80">
        <v>32</v>
      </c>
      <c r="C229" s="80" t="s">
        <v>159</v>
      </c>
      <c r="D229" s="98"/>
      <c r="E229" s="78">
        <v>0</v>
      </c>
      <c r="F229" s="99">
        <v>0</v>
      </c>
      <c r="G229" s="78">
        <f t="shared" si="3"/>
        <v>2000</v>
      </c>
      <c r="H229" s="99">
        <v>2000</v>
      </c>
      <c r="I229" s="78">
        <v>0</v>
      </c>
      <c r="J229" s="78">
        <v>0</v>
      </c>
    </row>
    <row r="230" spans="1:10" s="102" customFormat="1" ht="27" customHeight="1" x14ac:dyDescent="0.25">
      <c r="A230" s="80"/>
      <c r="B230" s="80">
        <v>322</v>
      </c>
      <c r="C230" s="80" t="s">
        <v>323</v>
      </c>
      <c r="D230" s="98"/>
      <c r="E230" s="78">
        <v>0</v>
      </c>
      <c r="F230" s="99">
        <v>0</v>
      </c>
      <c r="G230" s="78">
        <f t="shared" si="3"/>
        <v>2000</v>
      </c>
      <c r="H230" s="99">
        <v>2000</v>
      </c>
      <c r="I230" s="99"/>
      <c r="J230" s="99"/>
    </row>
    <row r="231" spans="1:10" ht="27" customHeight="1" x14ac:dyDescent="0.25">
      <c r="A231" s="83"/>
      <c r="B231" s="83">
        <v>3222</v>
      </c>
      <c r="C231" s="83" t="s">
        <v>56</v>
      </c>
      <c r="D231" s="84">
        <v>53060</v>
      </c>
      <c r="E231" s="78">
        <v>0</v>
      </c>
      <c r="F231" s="78">
        <v>0</v>
      </c>
      <c r="G231" s="78">
        <f t="shared" si="3"/>
        <v>2000</v>
      </c>
      <c r="H231" s="78">
        <v>2000</v>
      </c>
      <c r="I231" s="78"/>
      <c r="J231" s="78"/>
    </row>
    <row r="232" spans="1:10" ht="27" customHeight="1" x14ac:dyDescent="0.25">
      <c r="A232" s="120">
        <v>2302</v>
      </c>
      <c r="B232" s="121" t="s">
        <v>2</v>
      </c>
      <c r="C232" s="120" t="s">
        <v>261</v>
      </c>
      <c r="D232" s="121"/>
      <c r="E232" s="122">
        <v>216</v>
      </c>
      <c r="F232" s="122">
        <v>5700</v>
      </c>
      <c r="G232" s="123">
        <f t="shared" si="3"/>
        <v>-600</v>
      </c>
      <c r="H232" s="122">
        <f>SUM(H233,H246)</f>
        <v>5100</v>
      </c>
      <c r="I232" s="122">
        <v>300</v>
      </c>
      <c r="J232" s="122">
        <v>300</v>
      </c>
    </row>
    <row r="233" spans="1:10" ht="27" customHeight="1" x14ac:dyDescent="0.25">
      <c r="A233" s="80" t="s">
        <v>282</v>
      </c>
      <c r="B233" s="81" t="s">
        <v>3</v>
      </c>
      <c r="C233" s="80" t="s">
        <v>283</v>
      </c>
      <c r="D233" s="82"/>
      <c r="E233" s="99">
        <v>0</v>
      </c>
      <c r="F233" s="99">
        <v>5400</v>
      </c>
      <c r="G233" s="78">
        <f t="shared" si="3"/>
        <v>-600</v>
      </c>
      <c r="H233" s="99">
        <f>SUM(H234)</f>
        <v>4800</v>
      </c>
      <c r="I233" s="99">
        <v>0</v>
      </c>
      <c r="J233" s="99">
        <v>0</v>
      </c>
    </row>
    <row r="234" spans="1:10" ht="27" customHeight="1" x14ac:dyDescent="0.25">
      <c r="A234" s="81"/>
      <c r="B234" s="80">
        <v>3</v>
      </c>
      <c r="C234" s="80" t="s">
        <v>160</v>
      </c>
      <c r="D234" s="82"/>
      <c r="E234" s="99">
        <v>0</v>
      </c>
      <c r="F234" s="99">
        <v>5400</v>
      </c>
      <c r="G234" s="78">
        <f t="shared" si="3"/>
        <v>-600</v>
      </c>
      <c r="H234" s="99">
        <f>SUM(H235,H242)</f>
        <v>4800</v>
      </c>
      <c r="I234" s="99"/>
      <c r="J234" s="99"/>
    </row>
    <row r="235" spans="1:10" ht="27" customHeight="1" x14ac:dyDescent="0.25">
      <c r="A235" s="81"/>
      <c r="B235" s="80">
        <v>31</v>
      </c>
      <c r="C235" s="80" t="s">
        <v>159</v>
      </c>
      <c r="D235" s="82"/>
      <c r="E235" s="99">
        <v>0</v>
      </c>
      <c r="F235" s="99">
        <v>4995</v>
      </c>
      <c r="G235" s="78">
        <f t="shared" si="3"/>
        <v>-195</v>
      </c>
      <c r="H235" s="99">
        <f>SUM(H236,H238,H240)</f>
        <v>4800</v>
      </c>
      <c r="I235" s="78">
        <v>0</v>
      </c>
      <c r="J235" s="78">
        <v>0</v>
      </c>
    </row>
    <row r="236" spans="1:10" ht="27" customHeight="1" x14ac:dyDescent="0.25">
      <c r="A236" s="81"/>
      <c r="B236" s="80">
        <v>311</v>
      </c>
      <c r="C236" s="80" t="s">
        <v>36</v>
      </c>
      <c r="D236" s="98"/>
      <c r="E236" s="99">
        <v>0</v>
      </c>
      <c r="F236" s="99">
        <v>3000</v>
      </c>
      <c r="G236" s="78">
        <f t="shared" si="3"/>
        <v>1008</v>
      </c>
      <c r="H236" s="99">
        <f>SUM(H237)</f>
        <v>4008</v>
      </c>
      <c r="I236" s="99"/>
      <c r="J236" s="99"/>
    </row>
    <row r="237" spans="1:10" ht="27" customHeight="1" x14ac:dyDescent="0.25">
      <c r="A237" s="101"/>
      <c r="B237" s="83">
        <v>3111</v>
      </c>
      <c r="C237" s="83" t="s">
        <v>235</v>
      </c>
      <c r="D237" s="84">
        <v>11001</v>
      </c>
      <c r="E237" s="99">
        <v>0</v>
      </c>
      <c r="F237" s="78">
        <v>3000</v>
      </c>
      <c r="G237" s="78">
        <f t="shared" si="3"/>
        <v>1008</v>
      </c>
      <c r="H237" s="78">
        <v>4008</v>
      </c>
      <c r="I237" s="78"/>
      <c r="J237" s="78"/>
    </row>
    <row r="238" spans="1:10" s="102" customFormat="1" ht="27" customHeight="1" x14ac:dyDescent="0.25">
      <c r="A238" s="81"/>
      <c r="B238" s="80">
        <v>312</v>
      </c>
      <c r="C238" s="80" t="s">
        <v>237</v>
      </c>
      <c r="D238" s="98"/>
      <c r="E238" s="99">
        <v>0</v>
      </c>
      <c r="F238" s="99">
        <v>1500</v>
      </c>
      <c r="G238" s="78">
        <f t="shared" si="3"/>
        <v>-1500</v>
      </c>
      <c r="H238" s="99">
        <v>0</v>
      </c>
      <c r="I238" s="99"/>
      <c r="J238" s="99"/>
    </row>
    <row r="239" spans="1:10" ht="27" customHeight="1" x14ac:dyDescent="0.25">
      <c r="A239" s="101"/>
      <c r="B239" s="83">
        <v>3121</v>
      </c>
      <c r="C239" s="83" t="s">
        <v>237</v>
      </c>
      <c r="D239" s="84">
        <v>11001</v>
      </c>
      <c r="E239" s="99">
        <v>0</v>
      </c>
      <c r="F239" s="78">
        <v>1500</v>
      </c>
      <c r="G239" s="78">
        <f t="shared" si="3"/>
        <v>-1500</v>
      </c>
      <c r="H239" s="78">
        <v>0</v>
      </c>
      <c r="I239" s="78"/>
      <c r="J239" s="78"/>
    </row>
    <row r="240" spans="1:10" ht="27" customHeight="1" x14ac:dyDescent="0.25">
      <c r="A240" s="83"/>
      <c r="B240" s="80">
        <v>313</v>
      </c>
      <c r="C240" s="80" t="s">
        <v>56</v>
      </c>
      <c r="D240" s="84"/>
      <c r="E240" s="99">
        <v>0</v>
      </c>
      <c r="F240" s="99">
        <v>495</v>
      </c>
      <c r="G240" s="78">
        <f t="shared" si="3"/>
        <v>297</v>
      </c>
      <c r="H240" s="99">
        <f>SUM(H241)</f>
        <v>792</v>
      </c>
      <c r="I240" s="99"/>
      <c r="J240" s="99"/>
    </row>
    <row r="241" spans="1:10" ht="27" customHeight="1" x14ac:dyDescent="0.25">
      <c r="A241" s="83"/>
      <c r="B241" s="83">
        <v>3132</v>
      </c>
      <c r="C241" s="83" t="s">
        <v>239</v>
      </c>
      <c r="D241" s="84">
        <v>11001</v>
      </c>
      <c r="E241" s="99">
        <v>0</v>
      </c>
      <c r="F241" s="78">
        <v>495</v>
      </c>
      <c r="G241" s="78">
        <f t="shared" si="3"/>
        <v>297</v>
      </c>
      <c r="H241" s="78">
        <v>792</v>
      </c>
      <c r="I241" s="78"/>
      <c r="J241" s="78"/>
    </row>
    <row r="242" spans="1:10" s="102" customFormat="1" ht="27" customHeight="1" x14ac:dyDescent="0.25">
      <c r="A242" s="80"/>
      <c r="B242" s="80">
        <v>32</v>
      </c>
      <c r="C242" s="80" t="s">
        <v>159</v>
      </c>
      <c r="D242" s="98"/>
      <c r="E242" s="99">
        <v>0</v>
      </c>
      <c r="F242" s="99">
        <v>405</v>
      </c>
      <c r="G242" s="78">
        <f t="shared" si="3"/>
        <v>-405</v>
      </c>
      <c r="H242" s="99">
        <v>0</v>
      </c>
      <c r="I242" s="78">
        <v>0</v>
      </c>
      <c r="J242" s="78">
        <v>0</v>
      </c>
    </row>
    <row r="243" spans="1:10" s="102" customFormat="1" ht="27" customHeight="1" x14ac:dyDescent="0.25">
      <c r="A243" s="80"/>
      <c r="B243" s="80">
        <v>321</v>
      </c>
      <c r="C243" s="80" t="s">
        <v>6</v>
      </c>
      <c r="D243" s="98"/>
      <c r="E243" s="99">
        <v>0</v>
      </c>
      <c r="F243" s="99">
        <v>405</v>
      </c>
      <c r="G243" s="78">
        <f t="shared" si="3"/>
        <v>-405</v>
      </c>
      <c r="H243" s="99">
        <v>0</v>
      </c>
      <c r="I243" s="99"/>
      <c r="J243" s="99"/>
    </row>
    <row r="244" spans="1:10" ht="27" customHeight="1" x14ac:dyDescent="0.25">
      <c r="A244" s="83"/>
      <c r="B244" s="83">
        <v>3212</v>
      </c>
      <c r="C244" s="83" t="s">
        <v>241</v>
      </c>
      <c r="D244" s="84">
        <v>11001</v>
      </c>
      <c r="E244" s="99">
        <v>0</v>
      </c>
      <c r="F244" s="78">
        <v>405</v>
      </c>
      <c r="G244" s="78">
        <f t="shared" si="3"/>
        <v>-405</v>
      </c>
      <c r="H244" s="78">
        <v>0</v>
      </c>
      <c r="I244" s="78"/>
      <c r="J244" s="78"/>
    </row>
    <row r="245" spans="1:10" ht="27" customHeight="1" x14ac:dyDescent="0.25">
      <c r="A245" s="80" t="s">
        <v>262</v>
      </c>
      <c r="B245" s="81" t="s">
        <v>3</v>
      </c>
      <c r="C245" s="80" t="s">
        <v>263</v>
      </c>
      <c r="D245" s="82"/>
      <c r="E245" s="99">
        <v>216</v>
      </c>
      <c r="F245" s="99">
        <v>300</v>
      </c>
      <c r="G245" s="78">
        <f t="shared" si="3"/>
        <v>0</v>
      </c>
      <c r="H245" s="99">
        <f>SUM(H246)</f>
        <v>300</v>
      </c>
      <c r="I245" s="99">
        <v>300</v>
      </c>
      <c r="J245" s="99">
        <v>300</v>
      </c>
    </row>
    <row r="246" spans="1:10" ht="27" customHeight="1" x14ac:dyDescent="0.25">
      <c r="A246" s="81"/>
      <c r="B246" s="80">
        <v>3</v>
      </c>
      <c r="C246" s="80" t="s">
        <v>160</v>
      </c>
      <c r="D246" s="82"/>
      <c r="E246" s="99">
        <v>216</v>
      </c>
      <c r="F246" s="99">
        <v>300</v>
      </c>
      <c r="G246" s="78">
        <f t="shared" si="3"/>
        <v>0</v>
      </c>
      <c r="H246" s="99">
        <f>SUM(H247)</f>
        <v>300</v>
      </c>
      <c r="I246" s="99"/>
      <c r="J246" s="99"/>
    </row>
    <row r="247" spans="1:10" ht="27" customHeight="1" x14ac:dyDescent="0.25">
      <c r="A247" s="81"/>
      <c r="B247" s="80">
        <v>32</v>
      </c>
      <c r="C247" s="80" t="s">
        <v>159</v>
      </c>
      <c r="D247" s="82"/>
      <c r="E247" s="99">
        <v>216</v>
      </c>
      <c r="F247" s="99">
        <v>300</v>
      </c>
      <c r="G247" s="78">
        <f t="shared" si="3"/>
        <v>0</v>
      </c>
      <c r="H247" s="99">
        <v>300</v>
      </c>
      <c r="I247" s="78">
        <v>300</v>
      </c>
      <c r="J247" s="78">
        <v>300</v>
      </c>
    </row>
    <row r="248" spans="1:10" ht="27" customHeight="1" x14ac:dyDescent="0.25">
      <c r="A248" s="81"/>
      <c r="B248" s="80" t="s">
        <v>35</v>
      </c>
      <c r="C248" s="80" t="s">
        <v>36</v>
      </c>
      <c r="D248" s="82"/>
      <c r="E248" s="99">
        <v>216</v>
      </c>
      <c r="F248" s="99">
        <v>300</v>
      </c>
      <c r="G248" s="78">
        <f t="shared" si="3"/>
        <v>0</v>
      </c>
      <c r="H248" s="99">
        <v>300</v>
      </c>
      <c r="I248" s="99"/>
      <c r="J248" s="99"/>
    </row>
    <row r="249" spans="1:10" ht="27" customHeight="1" x14ac:dyDescent="0.25">
      <c r="A249" s="83"/>
      <c r="B249" s="83" t="s">
        <v>55</v>
      </c>
      <c r="C249" s="83" t="s">
        <v>56</v>
      </c>
      <c r="D249" s="84">
        <v>53060</v>
      </c>
      <c r="E249" s="78">
        <v>216</v>
      </c>
      <c r="F249" s="78">
        <v>300</v>
      </c>
      <c r="G249" s="78">
        <f t="shared" si="3"/>
        <v>0</v>
      </c>
      <c r="H249" s="78">
        <v>300</v>
      </c>
      <c r="I249" s="78"/>
      <c r="J249" s="78"/>
    </row>
    <row r="250" spans="1:10" s="126" customFormat="1" ht="27" customHeight="1" x14ac:dyDescent="0.25">
      <c r="A250" s="124">
        <v>2401</v>
      </c>
      <c r="B250" s="124" t="s">
        <v>2</v>
      </c>
      <c r="C250" s="124" t="s">
        <v>308</v>
      </c>
      <c r="D250" s="125"/>
      <c r="E250" s="122">
        <v>988</v>
      </c>
      <c r="F250" s="122">
        <v>0</v>
      </c>
      <c r="G250" s="123">
        <f t="shared" si="3"/>
        <v>36707.74</v>
      </c>
      <c r="H250" s="122">
        <f>SUM(H251,H257)</f>
        <v>36707.74</v>
      </c>
      <c r="I250" s="122">
        <v>0</v>
      </c>
      <c r="J250" s="122">
        <v>0</v>
      </c>
    </row>
    <row r="251" spans="1:10" s="102" customFormat="1" ht="27" customHeight="1" x14ac:dyDescent="0.25">
      <c r="A251" s="80" t="s">
        <v>309</v>
      </c>
      <c r="B251" s="80" t="s">
        <v>3</v>
      </c>
      <c r="C251" s="80" t="s">
        <v>308</v>
      </c>
      <c r="D251" s="98"/>
      <c r="E251" s="99">
        <v>988</v>
      </c>
      <c r="F251" s="99">
        <v>0</v>
      </c>
      <c r="G251" s="78">
        <f t="shared" si="3"/>
        <v>0</v>
      </c>
      <c r="H251" s="99">
        <v>0</v>
      </c>
      <c r="I251" s="99">
        <v>0</v>
      </c>
      <c r="J251" s="99">
        <v>0</v>
      </c>
    </row>
    <row r="252" spans="1:10" s="102" customFormat="1" ht="27" customHeight="1" x14ac:dyDescent="0.25">
      <c r="A252" s="80"/>
      <c r="B252" s="80">
        <v>3</v>
      </c>
      <c r="C252" s="80" t="s">
        <v>160</v>
      </c>
      <c r="D252" s="98"/>
      <c r="E252" s="99">
        <v>988</v>
      </c>
      <c r="F252" s="99">
        <v>0</v>
      </c>
      <c r="G252" s="78">
        <f t="shared" si="3"/>
        <v>0</v>
      </c>
      <c r="H252" s="99">
        <v>0</v>
      </c>
      <c r="I252" s="99"/>
      <c r="J252" s="99"/>
    </row>
    <row r="253" spans="1:10" s="102" customFormat="1" ht="27" customHeight="1" x14ac:dyDescent="0.25">
      <c r="A253" s="80"/>
      <c r="B253" s="80">
        <v>32</v>
      </c>
      <c r="C253" s="80" t="s">
        <v>310</v>
      </c>
      <c r="D253" s="98"/>
      <c r="E253" s="99">
        <v>988</v>
      </c>
      <c r="F253" s="99">
        <v>0</v>
      </c>
      <c r="G253" s="78">
        <f t="shared" si="3"/>
        <v>0</v>
      </c>
      <c r="H253" s="99">
        <v>0</v>
      </c>
      <c r="I253" s="78">
        <v>0</v>
      </c>
      <c r="J253" s="78">
        <v>0</v>
      </c>
    </row>
    <row r="254" spans="1:10" s="102" customFormat="1" ht="27" customHeight="1" x14ac:dyDescent="0.25">
      <c r="A254" s="80"/>
      <c r="B254" s="80">
        <v>323</v>
      </c>
      <c r="C254" s="80" t="s">
        <v>15</v>
      </c>
      <c r="D254" s="98"/>
      <c r="E254" s="99">
        <v>988</v>
      </c>
      <c r="F254" s="99">
        <v>0</v>
      </c>
      <c r="G254" s="78">
        <f t="shared" si="3"/>
        <v>0</v>
      </c>
      <c r="H254" s="99">
        <v>0</v>
      </c>
      <c r="I254" s="99"/>
      <c r="J254" s="99"/>
    </row>
    <row r="255" spans="1:10" ht="27" customHeight="1" x14ac:dyDescent="0.25">
      <c r="A255" s="83"/>
      <c r="B255" s="83">
        <v>3232</v>
      </c>
      <c r="C255" s="83" t="s">
        <v>23</v>
      </c>
      <c r="D255" s="84">
        <v>11001</v>
      </c>
      <c r="E255" s="78">
        <v>0</v>
      </c>
      <c r="F255" s="78">
        <v>0</v>
      </c>
      <c r="G255" s="78">
        <f t="shared" si="3"/>
        <v>0</v>
      </c>
      <c r="H255" s="78">
        <v>0</v>
      </c>
      <c r="I255" s="78"/>
      <c r="J255" s="78"/>
    </row>
    <row r="256" spans="1:10" ht="27" customHeight="1" x14ac:dyDescent="0.25">
      <c r="A256" s="83"/>
      <c r="B256" s="83">
        <v>3232</v>
      </c>
      <c r="C256" s="83" t="s">
        <v>23</v>
      </c>
      <c r="D256" s="84">
        <v>48005</v>
      </c>
      <c r="E256" s="78">
        <v>988</v>
      </c>
      <c r="F256" s="78">
        <v>0</v>
      </c>
      <c r="G256" s="78">
        <f t="shared" si="3"/>
        <v>0</v>
      </c>
      <c r="H256" s="78">
        <v>0</v>
      </c>
      <c r="I256" s="78"/>
      <c r="J256" s="78"/>
    </row>
    <row r="257" spans="1:10" s="102" customFormat="1" ht="27" customHeight="1" x14ac:dyDescent="0.25">
      <c r="A257" s="80" t="s">
        <v>347</v>
      </c>
      <c r="B257" s="80" t="s">
        <v>3</v>
      </c>
      <c r="C257" s="80" t="s">
        <v>348</v>
      </c>
      <c r="D257" s="98"/>
      <c r="E257" s="99">
        <v>0</v>
      </c>
      <c r="F257" s="78">
        <v>0</v>
      </c>
      <c r="G257" s="78">
        <f t="shared" si="3"/>
        <v>36707.74</v>
      </c>
      <c r="H257" s="99">
        <f>SUM(H258)</f>
        <v>36707.74</v>
      </c>
      <c r="I257" s="99">
        <v>0</v>
      </c>
      <c r="J257" s="99">
        <v>0</v>
      </c>
    </row>
    <row r="258" spans="1:10" s="102" customFormat="1" ht="27" customHeight="1" x14ac:dyDescent="0.25">
      <c r="A258" s="80"/>
      <c r="B258" s="80">
        <v>3</v>
      </c>
      <c r="C258" s="80" t="s">
        <v>160</v>
      </c>
      <c r="D258" s="98"/>
      <c r="E258" s="99">
        <v>0</v>
      </c>
      <c r="F258" s="78">
        <v>0</v>
      </c>
      <c r="G258" s="78">
        <f t="shared" si="3"/>
        <v>36707.74</v>
      </c>
      <c r="H258" s="99">
        <f>SUM(H259)</f>
        <v>36707.74</v>
      </c>
      <c r="I258" s="99"/>
      <c r="J258" s="99"/>
    </row>
    <row r="259" spans="1:10" s="102" customFormat="1" ht="27" customHeight="1" x14ac:dyDescent="0.25">
      <c r="A259" s="80"/>
      <c r="B259" s="80">
        <v>32</v>
      </c>
      <c r="C259" s="80" t="s">
        <v>159</v>
      </c>
      <c r="D259" s="98"/>
      <c r="E259" s="99">
        <v>0</v>
      </c>
      <c r="F259" s="78">
        <v>0</v>
      </c>
      <c r="G259" s="78">
        <f t="shared" si="3"/>
        <v>36707.74</v>
      </c>
      <c r="H259" s="99">
        <f>SUM(H260)</f>
        <v>36707.74</v>
      </c>
      <c r="I259" s="99">
        <v>0</v>
      </c>
      <c r="J259" s="99">
        <v>0</v>
      </c>
    </row>
    <row r="260" spans="1:10" s="102" customFormat="1" ht="27" customHeight="1" x14ac:dyDescent="0.25">
      <c r="A260" s="80"/>
      <c r="B260" s="80">
        <v>323</v>
      </c>
      <c r="C260" s="80" t="s">
        <v>15</v>
      </c>
      <c r="D260" s="98"/>
      <c r="E260" s="99">
        <v>0</v>
      </c>
      <c r="F260" s="78">
        <v>0</v>
      </c>
      <c r="G260" s="78">
        <f t="shared" si="3"/>
        <v>36707.74</v>
      </c>
      <c r="H260" s="99">
        <f>SUM(H261)</f>
        <v>36707.74</v>
      </c>
      <c r="I260" s="99"/>
      <c r="J260" s="99"/>
    </row>
    <row r="261" spans="1:10" ht="27" customHeight="1" x14ac:dyDescent="0.25">
      <c r="A261" s="83"/>
      <c r="B261" s="83">
        <v>3232</v>
      </c>
      <c r="C261" s="83" t="s">
        <v>23</v>
      </c>
      <c r="D261" s="84">
        <v>11001</v>
      </c>
      <c r="E261" s="78">
        <v>0</v>
      </c>
      <c r="F261" s="78">
        <v>0</v>
      </c>
      <c r="G261" s="78">
        <f t="shared" si="3"/>
        <v>36707.74</v>
      </c>
      <c r="H261" s="78">
        <v>36707.74</v>
      </c>
      <c r="I261" s="78"/>
      <c r="J261" s="78"/>
    </row>
    <row r="262" spans="1:10" ht="27" customHeight="1" x14ac:dyDescent="0.25">
      <c r="A262" s="120">
        <v>2405</v>
      </c>
      <c r="B262" s="121" t="s">
        <v>2</v>
      </c>
      <c r="C262" s="120" t="s">
        <v>264</v>
      </c>
      <c r="D262" s="121"/>
      <c r="E262" s="122">
        <v>6562</v>
      </c>
      <c r="F262" s="122">
        <v>1750</v>
      </c>
      <c r="G262" s="123">
        <f t="shared" si="3"/>
        <v>3000</v>
      </c>
      <c r="H262" s="122">
        <f>SUM(H263,H269)</f>
        <v>4750</v>
      </c>
      <c r="I262" s="122">
        <v>1500</v>
      </c>
      <c r="J262" s="122">
        <v>1500</v>
      </c>
    </row>
    <row r="263" spans="1:10" ht="27" customHeight="1" x14ac:dyDescent="0.25">
      <c r="A263" s="80" t="s">
        <v>266</v>
      </c>
      <c r="B263" s="81" t="s">
        <v>3</v>
      </c>
      <c r="C263" s="80" t="s">
        <v>267</v>
      </c>
      <c r="D263" s="82"/>
      <c r="E263" s="99">
        <v>2467</v>
      </c>
      <c r="F263" s="99">
        <v>250</v>
      </c>
      <c r="G263" s="78">
        <f t="shared" si="3"/>
        <v>0</v>
      </c>
      <c r="H263" s="99">
        <v>250</v>
      </c>
      <c r="I263" s="99">
        <v>0</v>
      </c>
      <c r="J263" s="99">
        <v>0</v>
      </c>
    </row>
    <row r="264" spans="1:10" ht="27" customHeight="1" x14ac:dyDescent="0.25">
      <c r="A264" s="81"/>
      <c r="B264" s="80">
        <v>4</v>
      </c>
      <c r="C264" s="80" t="s">
        <v>164</v>
      </c>
      <c r="D264" s="82"/>
      <c r="E264" s="99">
        <v>2467</v>
      </c>
      <c r="F264" s="99">
        <v>250</v>
      </c>
      <c r="G264" s="78">
        <f t="shared" si="3"/>
        <v>0</v>
      </c>
      <c r="H264" s="99">
        <v>250</v>
      </c>
      <c r="I264" s="99"/>
      <c r="J264" s="99"/>
    </row>
    <row r="265" spans="1:10" ht="27" customHeight="1" x14ac:dyDescent="0.25">
      <c r="A265" s="81"/>
      <c r="B265" s="80">
        <v>42</v>
      </c>
      <c r="C265" s="80" t="s">
        <v>163</v>
      </c>
      <c r="D265" s="82"/>
      <c r="E265" s="99">
        <v>2467</v>
      </c>
      <c r="F265" s="99">
        <v>250</v>
      </c>
      <c r="G265" s="78">
        <f t="shared" si="3"/>
        <v>0</v>
      </c>
      <c r="H265" s="99">
        <v>250</v>
      </c>
      <c r="I265" s="78">
        <v>0</v>
      </c>
      <c r="J265" s="78">
        <v>0</v>
      </c>
    </row>
    <row r="266" spans="1:10" ht="27" customHeight="1" x14ac:dyDescent="0.25">
      <c r="A266" s="81"/>
      <c r="B266" s="80">
        <v>422</v>
      </c>
      <c r="C266" s="80" t="s">
        <v>265</v>
      </c>
      <c r="D266" s="82"/>
      <c r="E266" s="99">
        <v>2467</v>
      </c>
      <c r="F266" s="99">
        <v>250</v>
      </c>
      <c r="G266" s="78">
        <f t="shared" ref="G266:G309" si="4">SUM(H266-F266)</f>
        <v>0</v>
      </c>
      <c r="H266" s="99">
        <v>250</v>
      </c>
      <c r="I266" s="99"/>
      <c r="J266" s="99"/>
    </row>
    <row r="267" spans="1:10" ht="27" customHeight="1" x14ac:dyDescent="0.25">
      <c r="A267" s="83"/>
      <c r="B267" s="83" t="s">
        <v>24</v>
      </c>
      <c r="C267" s="83" t="s">
        <v>25</v>
      </c>
      <c r="D267" s="84">
        <v>55435</v>
      </c>
      <c r="E267" s="78">
        <v>0</v>
      </c>
      <c r="F267" s="78">
        <v>250</v>
      </c>
      <c r="G267" s="78">
        <f t="shared" si="4"/>
        <v>0</v>
      </c>
      <c r="H267" s="78">
        <v>250</v>
      </c>
      <c r="I267" s="78"/>
      <c r="J267" s="78"/>
    </row>
    <row r="268" spans="1:10" ht="27" customHeight="1" x14ac:dyDescent="0.25">
      <c r="A268" s="83"/>
      <c r="B268" s="83">
        <v>4221</v>
      </c>
      <c r="C268" s="83" t="s">
        <v>25</v>
      </c>
      <c r="D268" s="84">
        <v>48006</v>
      </c>
      <c r="E268" s="78">
        <v>2467</v>
      </c>
      <c r="F268" s="78">
        <v>0</v>
      </c>
      <c r="G268" s="78">
        <f t="shared" si="4"/>
        <v>0</v>
      </c>
      <c r="H268" s="78">
        <v>0</v>
      </c>
      <c r="I268" s="78"/>
      <c r="J268" s="78"/>
    </row>
    <row r="269" spans="1:10" ht="27" customHeight="1" x14ac:dyDescent="0.25">
      <c r="A269" s="80" t="s">
        <v>271</v>
      </c>
      <c r="B269" s="81" t="s">
        <v>3</v>
      </c>
      <c r="C269" s="80" t="s">
        <v>272</v>
      </c>
      <c r="D269" s="82"/>
      <c r="E269" s="99">
        <v>4095</v>
      </c>
      <c r="F269" s="99">
        <v>1500</v>
      </c>
      <c r="G269" s="78">
        <f t="shared" si="4"/>
        <v>3000</v>
      </c>
      <c r="H269" s="99">
        <v>4500</v>
      </c>
      <c r="I269" s="99">
        <v>1500</v>
      </c>
      <c r="J269" s="99">
        <v>1500</v>
      </c>
    </row>
    <row r="270" spans="1:10" ht="27" customHeight="1" x14ac:dyDescent="0.25">
      <c r="A270" s="81"/>
      <c r="B270" s="80">
        <v>4</v>
      </c>
      <c r="C270" s="80" t="s">
        <v>164</v>
      </c>
      <c r="D270" s="82"/>
      <c r="E270" s="99">
        <v>2000</v>
      </c>
      <c r="F270" s="99">
        <v>1500</v>
      </c>
      <c r="G270" s="78">
        <f t="shared" si="4"/>
        <v>3000</v>
      </c>
      <c r="H270" s="99">
        <v>4500</v>
      </c>
      <c r="I270" s="99"/>
      <c r="J270" s="99"/>
    </row>
    <row r="271" spans="1:10" ht="27" customHeight="1" x14ac:dyDescent="0.25">
      <c r="A271" s="81"/>
      <c r="B271" s="80">
        <v>42</v>
      </c>
      <c r="C271" s="80" t="s">
        <v>163</v>
      </c>
      <c r="D271" s="82"/>
      <c r="E271" s="99">
        <v>2000</v>
      </c>
      <c r="F271" s="99">
        <v>1500</v>
      </c>
      <c r="G271" s="78">
        <f t="shared" si="4"/>
        <v>3000</v>
      </c>
      <c r="H271" s="99">
        <v>4500</v>
      </c>
      <c r="I271" s="78">
        <v>1500</v>
      </c>
      <c r="J271" s="78">
        <v>1500</v>
      </c>
    </row>
    <row r="272" spans="1:10" ht="27" customHeight="1" x14ac:dyDescent="0.25">
      <c r="A272" s="81"/>
      <c r="B272" s="80" t="s">
        <v>58</v>
      </c>
      <c r="C272" s="80" t="s">
        <v>59</v>
      </c>
      <c r="D272" s="82"/>
      <c r="E272" s="99">
        <v>2000</v>
      </c>
      <c r="F272" s="99">
        <v>1500</v>
      </c>
      <c r="G272" s="78">
        <f t="shared" si="4"/>
        <v>3000</v>
      </c>
      <c r="H272" s="99">
        <f>SUM(H273:H275)</f>
        <v>4500</v>
      </c>
      <c r="I272" s="99"/>
      <c r="J272" s="99"/>
    </row>
    <row r="273" spans="1:10" ht="27" customHeight="1" x14ac:dyDescent="0.25">
      <c r="A273" s="101"/>
      <c r="B273" s="83">
        <v>4241</v>
      </c>
      <c r="C273" s="83" t="s">
        <v>61</v>
      </c>
      <c r="D273" s="84">
        <v>11001</v>
      </c>
      <c r="E273" s="78">
        <v>2000</v>
      </c>
      <c r="F273" s="78">
        <v>0</v>
      </c>
      <c r="G273" s="78">
        <f t="shared" si="4"/>
        <v>3000</v>
      </c>
      <c r="H273" s="78">
        <v>3000</v>
      </c>
      <c r="I273" s="78"/>
      <c r="J273" s="78"/>
    </row>
    <row r="274" spans="1:10" ht="27" customHeight="1" x14ac:dyDescent="0.25">
      <c r="A274" s="83"/>
      <c r="B274" s="83" t="s">
        <v>60</v>
      </c>
      <c r="C274" s="83" t="s">
        <v>61</v>
      </c>
      <c r="D274" s="84">
        <v>53082</v>
      </c>
      <c r="E274" s="78">
        <v>1500</v>
      </c>
      <c r="F274" s="78">
        <v>1500</v>
      </c>
      <c r="G274" s="78">
        <f t="shared" si="4"/>
        <v>0</v>
      </c>
      <c r="H274" s="78">
        <v>1500</v>
      </c>
      <c r="I274" s="78"/>
      <c r="J274" s="78"/>
    </row>
    <row r="275" spans="1:10" ht="27" customHeight="1" x14ac:dyDescent="0.25">
      <c r="A275" s="83"/>
      <c r="B275" s="83">
        <v>4241</v>
      </c>
      <c r="C275" s="83" t="s">
        <v>61</v>
      </c>
      <c r="D275" s="84">
        <v>62300</v>
      </c>
      <c r="E275" s="78">
        <v>595</v>
      </c>
      <c r="F275" s="78">
        <v>0</v>
      </c>
      <c r="G275" s="78">
        <f t="shared" si="4"/>
        <v>0</v>
      </c>
      <c r="H275" s="78">
        <v>0</v>
      </c>
      <c r="I275" s="78"/>
      <c r="J275" s="78"/>
    </row>
    <row r="276" spans="1:10" ht="27" customHeight="1" x14ac:dyDescent="0.25">
      <c r="A276" s="120">
        <v>9108</v>
      </c>
      <c r="B276" s="121" t="s">
        <v>2</v>
      </c>
      <c r="C276" s="120" t="s">
        <v>270</v>
      </c>
      <c r="D276" s="121"/>
      <c r="E276" s="122">
        <v>13208</v>
      </c>
      <c r="F276" s="122">
        <f>SUM(F278)</f>
        <v>26600.52</v>
      </c>
      <c r="G276" s="123">
        <f t="shared" si="4"/>
        <v>924.70000000000073</v>
      </c>
      <c r="H276" s="122">
        <f>SUM(H277)</f>
        <v>27525.22</v>
      </c>
      <c r="I276" s="122">
        <v>0</v>
      </c>
      <c r="J276" s="122">
        <v>0</v>
      </c>
    </row>
    <row r="277" spans="1:10" ht="27" customHeight="1" x14ac:dyDescent="0.25">
      <c r="A277" s="80" t="s">
        <v>269</v>
      </c>
      <c r="B277" s="81" t="s">
        <v>3</v>
      </c>
      <c r="C277" s="80" t="s">
        <v>268</v>
      </c>
      <c r="D277" s="82"/>
      <c r="E277" s="99">
        <v>13208</v>
      </c>
      <c r="F277" s="99">
        <v>26600.52</v>
      </c>
      <c r="G277" s="78">
        <f t="shared" si="4"/>
        <v>924.70000000000073</v>
      </c>
      <c r="H277" s="99">
        <f>SUM(H278)</f>
        <v>27525.22</v>
      </c>
      <c r="I277" s="99">
        <v>0</v>
      </c>
      <c r="J277" s="99">
        <v>0</v>
      </c>
    </row>
    <row r="278" spans="1:10" ht="27" customHeight="1" x14ac:dyDescent="0.25">
      <c r="A278" s="81"/>
      <c r="B278" s="80">
        <v>3</v>
      </c>
      <c r="C278" s="80" t="s">
        <v>160</v>
      </c>
      <c r="D278" s="82"/>
      <c r="E278" s="99">
        <v>13208</v>
      </c>
      <c r="F278" s="99">
        <v>26600.52</v>
      </c>
      <c r="G278" s="78">
        <f t="shared" si="4"/>
        <v>924.70000000000073</v>
      </c>
      <c r="H278" s="99">
        <f>SUM(H279,H289)</f>
        <v>27525.22</v>
      </c>
      <c r="I278" s="99"/>
      <c r="J278" s="99"/>
    </row>
    <row r="279" spans="1:10" ht="27" customHeight="1" x14ac:dyDescent="0.25">
      <c r="A279" s="81"/>
      <c r="B279" s="80">
        <v>31</v>
      </c>
      <c r="C279" s="80" t="s">
        <v>234</v>
      </c>
      <c r="D279" s="82"/>
      <c r="E279" s="99">
        <v>12891</v>
      </c>
      <c r="F279" s="99">
        <v>25534.19</v>
      </c>
      <c r="G279" s="78">
        <f t="shared" si="4"/>
        <v>154.45000000000437</v>
      </c>
      <c r="H279" s="99">
        <f>SUM(H280,H283,H286)</f>
        <v>25688.640000000003</v>
      </c>
      <c r="I279" s="78">
        <v>0</v>
      </c>
      <c r="J279" s="78">
        <v>0</v>
      </c>
    </row>
    <row r="280" spans="1:10" ht="27" customHeight="1" x14ac:dyDescent="0.25">
      <c r="A280" s="81"/>
      <c r="B280" s="80">
        <v>311</v>
      </c>
      <c r="C280" s="80" t="s">
        <v>235</v>
      </c>
      <c r="D280" s="82"/>
      <c r="E280" s="99">
        <v>9094</v>
      </c>
      <c r="F280" s="99">
        <v>20544.37</v>
      </c>
      <c r="G280" s="78">
        <f t="shared" si="4"/>
        <v>75.890000000003056</v>
      </c>
      <c r="H280" s="99">
        <f>SUM(H281:H282)</f>
        <v>20620.260000000002</v>
      </c>
      <c r="I280" s="99"/>
      <c r="J280" s="99"/>
    </row>
    <row r="281" spans="1:10" ht="27" customHeight="1" x14ac:dyDescent="0.25">
      <c r="A281" s="83"/>
      <c r="B281" s="83">
        <v>3111</v>
      </c>
      <c r="C281" s="83" t="s">
        <v>260</v>
      </c>
      <c r="D281" s="84">
        <v>11001</v>
      </c>
      <c r="E281" s="78">
        <v>4194</v>
      </c>
      <c r="F281" s="78">
        <v>3244.37</v>
      </c>
      <c r="G281" s="78">
        <f t="shared" si="4"/>
        <v>75.890000000000327</v>
      </c>
      <c r="H281" s="78">
        <v>3320.26</v>
      </c>
      <c r="I281" s="78"/>
      <c r="J281" s="78"/>
    </row>
    <row r="282" spans="1:10" ht="27" customHeight="1" x14ac:dyDescent="0.25">
      <c r="A282" s="83"/>
      <c r="B282" s="83">
        <v>3111</v>
      </c>
      <c r="C282" s="83" t="s">
        <v>260</v>
      </c>
      <c r="D282" s="84">
        <v>51100</v>
      </c>
      <c r="E282" s="78">
        <v>4900</v>
      </c>
      <c r="F282" s="78">
        <v>17300</v>
      </c>
      <c r="G282" s="78">
        <f t="shared" si="4"/>
        <v>0</v>
      </c>
      <c r="H282" s="78">
        <v>17300</v>
      </c>
      <c r="I282" s="78"/>
      <c r="J282" s="78"/>
    </row>
    <row r="283" spans="1:10" ht="27" customHeight="1" x14ac:dyDescent="0.25">
      <c r="A283" s="81"/>
      <c r="B283" s="80">
        <v>312</v>
      </c>
      <c r="C283" s="80" t="s">
        <v>237</v>
      </c>
      <c r="D283" s="82"/>
      <c r="E283" s="99">
        <v>3000</v>
      </c>
      <c r="F283" s="99">
        <v>1600</v>
      </c>
      <c r="G283" s="78">
        <f t="shared" si="4"/>
        <v>-100</v>
      </c>
      <c r="H283" s="99">
        <f>SUM(H284:H285)</f>
        <v>1500</v>
      </c>
      <c r="I283" s="99"/>
      <c r="J283" s="99"/>
    </row>
    <row r="284" spans="1:10" ht="27" customHeight="1" x14ac:dyDescent="0.25">
      <c r="A284" s="83"/>
      <c r="B284" s="83">
        <v>3121</v>
      </c>
      <c r="C284" s="83" t="s">
        <v>237</v>
      </c>
      <c r="D284" s="84">
        <v>11001</v>
      </c>
      <c r="E284" s="78">
        <v>2000</v>
      </c>
      <c r="F284" s="78">
        <v>100</v>
      </c>
      <c r="G284" s="78">
        <f t="shared" si="4"/>
        <v>-100</v>
      </c>
      <c r="H284" s="78">
        <v>0</v>
      </c>
      <c r="I284" s="78"/>
      <c r="J284" s="78"/>
    </row>
    <row r="285" spans="1:10" ht="27" customHeight="1" x14ac:dyDescent="0.25">
      <c r="A285" s="83"/>
      <c r="B285" s="83">
        <v>3121</v>
      </c>
      <c r="C285" s="83" t="s">
        <v>237</v>
      </c>
      <c r="D285" s="84">
        <v>51100</v>
      </c>
      <c r="E285" s="78">
        <v>1000</v>
      </c>
      <c r="F285" s="78">
        <v>1500</v>
      </c>
      <c r="G285" s="78">
        <f t="shared" si="4"/>
        <v>0</v>
      </c>
      <c r="H285" s="78">
        <v>1500</v>
      </c>
      <c r="I285" s="78"/>
      <c r="J285" s="78"/>
    </row>
    <row r="286" spans="1:10" ht="27" customHeight="1" x14ac:dyDescent="0.25">
      <c r="A286" s="81"/>
      <c r="B286" s="80">
        <v>313</v>
      </c>
      <c r="C286" s="80" t="s">
        <v>238</v>
      </c>
      <c r="D286" s="82"/>
      <c r="E286" s="99">
        <v>797</v>
      </c>
      <c r="F286" s="99">
        <v>3389.82</v>
      </c>
      <c r="G286" s="78">
        <f t="shared" si="4"/>
        <v>178.55999999999995</v>
      </c>
      <c r="H286" s="99">
        <f>SUM(H287:H288)</f>
        <v>3568.38</v>
      </c>
      <c r="I286" s="99"/>
      <c r="J286" s="99"/>
    </row>
    <row r="287" spans="1:10" ht="27" customHeight="1" x14ac:dyDescent="0.25">
      <c r="A287" s="83"/>
      <c r="B287" s="83">
        <v>3132</v>
      </c>
      <c r="C287" s="83" t="s">
        <v>239</v>
      </c>
      <c r="D287" s="84">
        <v>11001</v>
      </c>
      <c r="E287" s="78">
        <v>0</v>
      </c>
      <c r="F287" s="78">
        <v>535.32000000000005</v>
      </c>
      <c r="G287" s="78">
        <f t="shared" si="4"/>
        <v>178.55999999999995</v>
      </c>
      <c r="H287" s="78">
        <v>713.88</v>
      </c>
      <c r="I287" s="78"/>
      <c r="J287" s="78"/>
    </row>
    <row r="288" spans="1:10" ht="27" customHeight="1" x14ac:dyDescent="0.25">
      <c r="A288" s="83"/>
      <c r="B288" s="83">
        <v>3132</v>
      </c>
      <c r="C288" s="83" t="s">
        <v>239</v>
      </c>
      <c r="D288" s="84">
        <v>51100</v>
      </c>
      <c r="E288" s="78">
        <v>797</v>
      </c>
      <c r="F288" s="78">
        <v>2854.5</v>
      </c>
      <c r="G288" s="78">
        <f t="shared" si="4"/>
        <v>0</v>
      </c>
      <c r="H288" s="78">
        <v>2854.5</v>
      </c>
      <c r="I288" s="78"/>
      <c r="J288" s="78"/>
    </row>
    <row r="289" spans="1:10" ht="27" customHeight="1" x14ac:dyDescent="0.25">
      <c r="A289" s="81"/>
      <c r="B289" s="80">
        <v>32</v>
      </c>
      <c r="C289" s="80" t="s">
        <v>159</v>
      </c>
      <c r="D289" s="82"/>
      <c r="E289" s="99">
        <v>317</v>
      </c>
      <c r="F289" s="99">
        <v>1068.33</v>
      </c>
      <c r="G289" s="78">
        <f t="shared" si="4"/>
        <v>768.25</v>
      </c>
      <c r="H289" s="99">
        <f>SUM(H290)</f>
        <v>1836.58</v>
      </c>
      <c r="I289" s="78">
        <v>0</v>
      </c>
      <c r="J289" s="78">
        <v>0</v>
      </c>
    </row>
    <row r="290" spans="1:10" ht="27" customHeight="1" x14ac:dyDescent="0.25">
      <c r="A290" s="81"/>
      <c r="B290" s="80">
        <v>321</v>
      </c>
      <c r="C290" s="80" t="s">
        <v>6</v>
      </c>
      <c r="D290" s="82"/>
      <c r="E290" s="99">
        <v>317</v>
      </c>
      <c r="F290" s="99">
        <v>1066.33</v>
      </c>
      <c r="G290" s="78">
        <f t="shared" si="4"/>
        <v>770.25</v>
      </c>
      <c r="H290" s="99">
        <f>SUM(H291:H292)</f>
        <v>1836.58</v>
      </c>
      <c r="I290" s="99"/>
      <c r="J290" s="99"/>
    </row>
    <row r="291" spans="1:10" ht="27" customHeight="1" x14ac:dyDescent="0.25">
      <c r="A291" s="83"/>
      <c r="B291" s="83">
        <v>3212</v>
      </c>
      <c r="C291" s="83" t="s">
        <v>241</v>
      </c>
      <c r="D291" s="84">
        <v>11001</v>
      </c>
      <c r="E291" s="78">
        <v>212</v>
      </c>
      <c r="F291" s="78">
        <v>100</v>
      </c>
      <c r="G291" s="78">
        <f t="shared" si="4"/>
        <v>770.25</v>
      </c>
      <c r="H291" s="78">
        <v>870.25</v>
      </c>
      <c r="I291" s="78"/>
      <c r="J291" s="78"/>
    </row>
    <row r="292" spans="1:10" ht="27" customHeight="1" x14ac:dyDescent="0.25">
      <c r="A292" s="83"/>
      <c r="B292" s="83">
        <v>3212</v>
      </c>
      <c r="C292" s="83" t="s">
        <v>241</v>
      </c>
      <c r="D292" s="84">
        <v>51100</v>
      </c>
      <c r="E292" s="78">
        <v>105</v>
      </c>
      <c r="F292" s="78">
        <v>966.33</v>
      </c>
      <c r="G292" s="78">
        <f t="shared" si="4"/>
        <v>0</v>
      </c>
      <c r="H292" s="78">
        <v>966.33</v>
      </c>
      <c r="I292" s="78"/>
      <c r="J292" s="78"/>
    </row>
    <row r="293" spans="1:10" ht="27" customHeight="1" x14ac:dyDescent="0.25">
      <c r="A293" s="120">
        <v>9211</v>
      </c>
      <c r="B293" s="121" t="s">
        <v>2</v>
      </c>
      <c r="C293" s="120" t="s">
        <v>324</v>
      </c>
      <c r="D293" s="121"/>
      <c r="E293" s="122">
        <v>0</v>
      </c>
      <c r="F293" s="122">
        <v>0</v>
      </c>
      <c r="G293" s="123">
        <f t="shared" si="4"/>
        <v>15090</v>
      </c>
      <c r="H293" s="122">
        <f>SUM(H294)</f>
        <v>15090</v>
      </c>
      <c r="I293" s="122">
        <v>0</v>
      </c>
      <c r="J293" s="122">
        <v>0</v>
      </c>
    </row>
    <row r="294" spans="1:10" ht="27" customHeight="1" x14ac:dyDescent="0.25">
      <c r="A294" s="80" t="s">
        <v>325</v>
      </c>
      <c r="B294" s="81" t="s">
        <v>3</v>
      </c>
      <c r="C294" s="80" t="s">
        <v>326</v>
      </c>
      <c r="D294" s="82"/>
      <c r="E294" s="99">
        <v>0</v>
      </c>
      <c r="F294" s="99">
        <v>0</v>
      </c>
      <c r="G294" s="78">
        <f t="shared" si="4"/>
        <v>15090</v>
      </c>
      <c r="H294" s="99">
        <f>SUM(H295)</f>
        <v>15090</v>
      </c>
      <c r="I294" s="99">
        <v>0</v>
      </c>
      <c r="J294" s="99">
        <v>0</v>
      </c>
    </row>
    <row r="295" spans="1:10" ht="27" customHeight="1" x14ac:dyDescent="0.25">
      <c r="A295" s="81"/>
      <c r="B295" s="80">
        <v>3</v>
      </c>
      <c r="C295" s="80" t="s">
        <v>160</v>
      </c>
      <c r="D295" s="82"/>
      <c r="E295" s="99">
        <v>0</v>
      </c>
      <c r="F295" s="99">
        <v>0</v>
      </c>
      <c r="G295" s="78">
        <f t="shared" si="4"/>
        <v>15090</v>
      </c>
      <c r="H295" s="99">
        <f>SUM(H296,H306)</f>
        <v>15090</v>
      </c>
      <c r="I295" s="99"/>
      <c r="J295" s="99"/>
    </row>
    <row r="296" spans="1:10" ht="27" customHeight="1" x14ac:dyDescent="0.25">
      <c r="A296" s="81"/>
      <c r="B296" s="80">
        <v>31</v>
      </c>
      <c r="C296" s="80" t="s">
        <v>234</v>
      </c>
      <c r="D296" s="82"/>
      <c r="E296" s="99">
        <v>0</v>
      </c>
      <c r="F296" s="99">
        <v>0</v>
      </c>
      <c r="G296" s="78">
        <f t="shared" si="4"/>
        <v>12990</v>
      </c>
      <c r="H296" s="99">
        <f>SUM(H297,H300,H303)</f>
        <v>12990</v>
      </c>
      <c r="I296" s="78">
        <v>0</v>
      </c>
      <c r="J296" s="78">
        <v>0</v>
      </c>
    </row>
    <row r="297" spans="1:10" ht="27" customHeight="1" x14ac:dyDescent="0.25">
      <c r="A297" s="81"/>
      <c r="B297" s="80">
        <v>311</v>
      </c>
      <c r="C297" s="80" t="s">
        <v>235</v>
      </c>
      <c r="D297" s="82"/>
      <c r="E297" s="99">
        <v>0</v>
      </c>
      <c r="F297" s="99">
        <v>0</v>
      </c>
      <c r="G297" s="78">
        <f t="shared" si="4"/>
        <v>6000</v>
      </c>
      <c r="H297" s="99">
        <f>SUM(H298:H299)</f>
        <v>6000</v>
      </c>
      <c r="I297" s="99"/>
      <c r="J297" s="99"/>
    </row>
    <row r="298" spans="1:10" ht="27" customHeight="1" x14ac:dyDescent="0.25">
      <c r="A298" s="83"/>
      <c r="B298" s="83">
        <v>3111</v>
      </c>
      <c r="C298" s="83" t="s">
        <v>260</v>
      </c>
      <c r="D298" s="84">
        <v>11001</v>
      </c>
      <c r="E298" s="78">
        <v>0</v>
      </c>
      <c r="F298" s="78">
        <v>0</v>
      </c>
      <c r="G298" s="78">
        <f t="shared" si="4"/>
        <v>4000</v>
      </c>
      <c r="H298" s="78">
        <v>4000</v>
      </c>
      <c r="I298" s="78"/>
      <c r="J298" s="78"/>
    </row>
    <row r="299" spans="1:10" ht="27" customHeight="1" x14ac:dyDescent="0.25">
      <c r="A299" s="83"/>
      <c r="B299" s="83">
        <v>3111</v>
      </c>
      <c r="C299" s="83" t="s">
        <v>260</v>
      </c>
      <c r="D299" s="84">
        <v>51100</v>
      </c>
      <c r="E299" s="78">
        <v>0</v>
      </c>
      <c r="F299" s="78">
        <v>0</v>
      </c>
      <c r="G299" s="78">
        <f t="shared" si="4"/>
        <v>2000</v>
      </c>
      <c r="H299" s="78">
        <v>2000</v>
      </c>
      <c r="I299" s="78"/>
      <c r="J299" s="78"/>
    </row>
    <row r="300" spans="1:10" ht="27" customHeight="1" x14ac:dyDescent="0.25">
      <c r="A300" s="81"/>
      <c r="B300" s="80">
        <v>312</v>
      </c>
      <c r="C300" s="80" t="s">
        <v>237</v>
      </c>
      <c r="D300" s="82"/>
      <c r="E300" s="99">
        <v>0</v>
      </c>
      <c r="F300" s="99">
        <v>0</v>
      </c>
      <c r="G300" s="78">
        <f t="shared" si="4"/>
        <v>6000</v>
      </c>
      <c r="H300" s="99">
        <f>SUM(H301:H302)</f>
        <v>6000</v>
      </c>
      <c r="I300" s="99"/>
      <c r="J300" s="99"/>
    </row>
    <row r="301" spans="1:10" ht="27" customHeight="1" x14ac:dyDescent="0.25">
      <c r="A301" s="83"/>
      <c r="B301" s="83">
        <v>3121</v>
      </c>
      <c r="C301" s="83" t="s">
        <v>237</v>
      </c>
      <c r="D301" s="84">
        <v>11001</v>
      </c>
      <c r="E301" s="78">
        <v>0</v>
      </c>
      <c r="F301" s="78">
        <v>0</v>
      </c>
      <c r="G301" s="78">
        <f t="shared" si="4"/>
        <v>5000</v>
      </c>
      <c r="H301" s="78">
        <v>5000</v>
      </c>
      <c r="I301" s="78"/>
      <c r="J301" s="78"/>
    </row>
    <row r="302" spans="1:10" ht="27" customHeight="1" x14ac:dyDescent="0.25">
      <c r="A302" s="83"/>
      <c r="B302" s="83">
        <v>3121</v>
      </c>
      <c r="C302" s="83" t="s">
        <v>237</v>
      </c>
      <c r="D302" s="84">
        <v>51100</v>
      </c>
      <c r="E302" s="78">
        <v>0</v>
      </c>
      <c r="F302" s="78">
        <v>0</v>
      </c>
      <c r="G302" s="78">
        <f t="shared" si="4"/>
        <v>1000</v>
      </c>
      <c r="H302" s="78">
        <v>1000</v>
      </c>
      <c r="I302" s="78"/>
      <c r="J302" s="78"/>
    </row>
    <row r="303" spans="1:10" ht="27" customHeight="1" x14ac:dyDescent="0.25">
      <c r="A303" s="81"/>
      <c r="B303" s="80">
        <v>313</v>
      </c>
      <c r="C303" s="80" t="s">
        <v>238</v>
      </c>
      <c r="D303" s="82"/>
      <c r="E303" s="99">
        <v>0</v>
      </c>
      <c r="F303" s="99">
        <v>0</v>
      </c>
      <c r="G303" s="78">
        <f t="shared" si="4"/>
        <v>990</v>
      </c>
      <c r="H303" s="99">
        <f>SUM(H304:H305)</f>
        <v>990</v>
      </c>
      <c r="I303" s="99"/>
      <c r="J303" s="99"/>
    </row>
    <row r="304" spans="1:10" ht="27" customHeight="1" x14ac:dyDescent="0.25">
      <c r="A304" s="83"/>
      <c r="B304" s="83">
        <v>3132</v>
      </c>
      <c r="C304" s="83" t="s">
        <v>239</v>
      </c>
      <c r="D304" s="84">
        <v>11001</v>
      </c>
      <c r="E304" s="78">
        <v>0</v>
      </c>
      <c r="F304" s="78">
        <v>0</v>
      </c>
      <c r="G304" s="78">
        <f t="shared" si="4"/>
        <v>660</v>
      </c>
      <c r="H304" s="78">
        <v>660</v>
      </c>
      <c r="I304" s="78"/>
      <c r="J304" s="78"/>
    </row>
    <row r="305" spans="1:10" ht="27" customHeight="1" x14ac:dyDescent="0.25">
      <c r="A305" s="83"/>
      <c r="B305" s="83">
        <v>3132</v>
      </c>
      <c r="C305" s="83" t="s">
        <v>239</v>
      </c>
      <c r="D305" s="84">
        <v>51100</v>
      </c>
      <c r="E305" s="78">
        <v>0</v>
      </c>
      <c r="F305" s="78">
        <v>0</v>
      </c>
      <c r="G305" s="78">
        <f t="shared" si="4"/>
        <v>330</v>
      </c>
      <c r="H305" s="78">
        <v>330</v>
      </c>
      <c r="I305" s="78"/>
      <c r="J305" s="78"/>
    </row>
    <row r="306" spans="1:10" ht="27" customHeight="1" x14ac:dyDescent="0.25">
      <c r="A306" s="81"/>
      <c r="B306" s="80">
        <v>32</v>
      </c>
      <c r="C306" s="80" t="s">
        <v>159</v>
      </c>
      <c r="D306" s="82"/>
      <c r="E306" s="99">
        <v>0</v>
      </c>
      <c r="F306" s="99">
        <v>0</v>
      </c>
      <c r="G306" s="78">
        <f t="shared" si="4"/>
        <v>2100</v>
      </c>
      <c r="H306" s="99">
        <f>SUM(H307)</f>
        <v>2100</v>
      </c>
      <c r="I306" s="78">
        <v>0</v>
      </c>
      <c r="J306" s="78">
        <v>0</v>
      </c>
    </row>
    <row r="307" spans="1:10" ht="27" customHeight="1" x14ac:dyDescent="0.25">
      <c r="A307" s="81"/>
      <c r="B307" s="80">
        <v>321</v>
      </c>
      <c r="C307" s="80" t="s">
        <v>6</v>
      </c>
      <c r="D307" s="82"/>
      <c r="E307" s="99">
        <v>0</v>
      </c>
      <c r="F307" s="99">
        <v>0</v>
      </c>
      <c r="G307" s="78">
        <f t="shared" si="4"/>
        <v>2100</v>
      </c>
      <c r="H307" s="99">
        <f>SUM(H308:H309)</f>
        <v>2100</v>
      </c>
      <c r="I307" s="99"/>
      <c r="J307" s="99"/>
    </row>
    <row r="308" spans="1:10" ht="27" customHeight="1" x14ac:dyDescent="0.25">
      <c r="A308" s="83"/>
      <c r="B308" s="83">
        <v>3212</v>
      </c>
      <c r="C308" s="83" t="s">
        <v>241</v>
      </c>
      <c r="D308" s="84">
        <v>11001</v>
      </c>
      <c r="E308" s="78">
        <v>0</v>
      </c>
      <c r="F308" s="78">
        <v>0</v>
      </c>
      <c r="G308" s="78">
        <f t="shared" si="4"/>
        <v>1890</v>
      </c>
      <c r="H308" s="78">
        <v>1890</v>
      </c>
      <c r="I308" s="78"/>
      <c r="J308" s="78"/>
    </row>
    <row r="309" spans="1:10" ht="27" customHeight="1" x14ac:dyDescent="0.25">
      <c r="A309" s="83"/>
      <c r="B309" s="83">
        <v>3212</v>
      </c>
      <c r="C309" s="83" t="s">
        <v>241</v>
      </c>
      <c r="D309" s="84">
        <v>51100</v>
      </c>
      <c r="E309" s="78">
        <v>0</v>
      </c>
      <c r="F309" s="78">
        <v>0</v>
      </c>
      <c r="G309" s="78">
        <f t="shared" si="4"/>
        <v>210</v>
      </c>
      <c r="H309" s="78">
        <v>210</v>
      </c>
      <c r="I309" s="78"/>
      <c r="J309" s="78"/>
    </row>
    <row r="310" spans="1:10" ht="27" customHeight="1" x14ac:dyDescent="0.25">
      <c r="I310" s="145"/>
    </row>
    <row r="311" spans="1:10" ht="27" customHeight="1" x14ac:dyDescent="0.25">
      <c r="I311" s="145"/>
    </row>
    <row r="312" spans="1:10" ht="27" customHeight="1" x14ac:dyDescent="0.25">
      <c r="I312" s="145"/>
    </row>
    <row r="313" spans="1:10" ht="27" customHeight="1" x14ac:dyDescent="0.25">
      <c r="I313" s="145"/>
    </row>
    <row r="314" spans="1:10" ht="27" customHeight="1" x14ac:dyDescent="0.25">
      <c r="I314" s="145"/>
    </row>
    <row r="315" spans="1:10" ht="27" customHeight="1" x14ac:dyDescent="0.25">
      <c r="I315" s="145"/>
    </row>
    <row r="316" spans="1:10" ht="27" customHeight="1" x14ac:dyDescent="0.25">
      <c r="I316" s="145"/>
    </row>
    <row r="317" spans="1:10" ht="27" customHeight="1" x14ac:dyDescent="0.25">
      <c r="I317" s="145"/>
    </row>
    <row r="318" spans="1:10" ht="27" customHeight="1" x14ac:dyDescent="0.25">
      <c r="I318" s="145"/>
    </row>
    <row r="319" spans="1:10" ht="27" customHeight="1" x14ac:dyDescent="0.25">
      <c r="I319" s="145"/>
    </row>
    <row r="320" spans="1:10" ht="27" customHeight="1" x14ac:dyDescent="0.25">
      <c r="I320" s="145"/>
    </row>
    <row r="321" spans="9:9" ht="27" customHeight="1" x14ac:dyDescent="0.25">
      <c r="I321" s="145"/>
    </row>
    <row r="322" spans="9:9" ht="27" customHeight="1" x14ac:dyDescent="0.25">
      <c r="I322" s="145"/>
    </row>
    <row r="323" spans="9:9" ht="27" customHeight="1" x14ac:dyDescent="0.25">
      <c r="I323" s="145"/>
    </row>
    <row r="324" spans="9:9" ht="27" customHeight="1" x14ac:dyDescent="0.25">
      <c r="I324" s="145"/>
    </row>
    <row r="325" spans="9:9" ht="27" customHeight="1" x14ac:dyDescent="0.25">
      <c r="I325" s="145"/>
    </row>
    <row r="326" spans="9:9" ht="27" customHeight="1" x14ac:dyDescent="0.25">
      <c r="I326" s="145"/>
    </row>
    <row r="327" spans="9:9" ht="27" customHeight="1" x14ac:dyDescent="0.25">
      <c r="I327" s="145"/>
    </row>
    <row r="328" spans="9:9" ht="27" customHeight="1" x14ac:dyDescent="0.25">
      <c r="I328" s="145"/>
    </row>
    <row r="329" spans="9:9" ht="27" customHeight="1" x14ac:dyDescent="0.25">
      <c r="I329" s="145"/>
    </row>
    <row r="330" spans="9:9" ht="27" customHeight="1" x14ac:dyDescent="0.25">
      <c r="I330" s="145"/>
    </row>
    <row r="331" spans="9:9" ht="27" customHeight="1" x14ac:dyDescent="0.25">
      <c r="I331" s="145"/>
    </row>
    <row r="332" spans="9:9" ht="27" customHeight="1" x14ac:dyDescent="0.25">
      <c r="I332" s="145"/>
    </row>
    <row r="333" spans="9:9" ht="27" customHeight="1" x14ac:dyDescent="0.25">
      <c r="I333" s="145"/>
    </row>
    <row r="334" spans="9:9" ht="27" customHeight="1" x14ac:dyDescent="0.25">
      <c r="I334" s="145"/>
    </row>
    <row r="335" spans="9:9" ht="27" customHeight="1" x14ac:dyDescent="0.25">
      <c r="I335" s="145"/>
    </row>
  </sheetData>
  <mergeCells count="3">
    <mergeCell ref="B2:C2"/>
    <mergeCell ref="B3:C3"/>
    <mergeCell ref="A1:J1"/>
  </mergeCells>
  <pageMargins left="0.39370078740157483" right="0.39370078740157483" top="0.39370078740157483" bottom="0.39370078740157483" header="0.39370078740157483" footer="0.39370078740157483"/>
  <pageSetup paperSize="9" scale="58" fitToHeight="0" orientation="portrait" r:id="rId1"/>
  <headerFooter alignWithMargins="0">
    <oddFooter>&amp;L&amp;C&amp;R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sažetak</vt:lpstr>
      <vt:lpstr>OPĆI DIO-prihodi</vt:lpstr>
      <vt:lpstr>OPĆI DIO-RASHODI</vt:lpstr>
      <vt:lpstr>POSEBNI DIO</vt:lpstr>
      <vt:lpstr>'OPĆI DIO-prihodi'!_GoBack</vt:lpstr>
      <vt:lpstr>'OPĆI DIO-RASHODI'!Podrucje_ispisa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2022-03-16T10:01:50Z</dcterms:created>
  <dcterms:modified xsi:type="dcterms:W3CDTF">2023-01-14T22:55:00Z</dcterms:modified>
</cp:coreProperties>
</file>